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1.xml" ContentType="application/vnd.openxmlformats-officedocument.drawingml.chart+xml"/>
  <Override PartName="/xl/drawings/drawing16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harts/chart13.xml" ContentType="application/vnd.openxmlformats-officedocument.drawingml.chart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harts/chart14.xml" ContentType="application/vnd.openxmlformats-officedocument.drawingml.chart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SD_001/VCE_Work/CCSA-Why_DER_Study/Report/"/>
    </mc:Choice>
  </mc:AlternateContent>
  <xr:revisionPtr revIDLastSave="0" documentId="13_ncr:1_{6BEF2892-B800-644F-A191-2EB0E15E67EC}" xr6:coauthVersionLast="45" xr6:coauthVersionMax="45" xr10:uidLastSave="{00000000-0000-0000-0000-000000000000}"/>
  <bookViews>
    <workbookView xWindow="20" yWindow="500" windowWidth="20480" windowHeight="22540" activeTab="2" xr2:uid="{6FB163DA-0E5C-864B-9335-4F8D2F9B8FED}"/>
  </bookViews>
  <sheets>
    <sheet name="Combined Capacities" sheetId="6" r:id="rId1"/>
    <sheet name="Install Rate" sheetId="13" r:id="rId2"/>
    <sheet name="Combined Generation" sheetId="7" r:id="rId3"/>
    <sheet name="Combined Metrics" sheetId="8" r:id="rId4"/>
    <sheet name="BAU" sheetId="1" r:id="rId5"/>
    <sheet name="BAU-DER" sheetId="2" r:id="rId6"/>
    <sheet name="CE" sheetId="3" r:id="rId7"/>
    <sheet name="CE-DER" sheetId="4" r:id="rId8"/>
    <sheet name="Cumulative Retail Costs" sheetId="12" r:id="rId9"/>
    <sheet name="Cumulative GHG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0" i="10" l="1"/>
  <c r="I42" i="2" l="1"/>
  <c r="F88" i="10" l="1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87" i="10"/>
  <c r="V47" i="13" l="1"/>
  <c r="U47" i="13"/>
  <c r="T47" i="13"/>
  <c r="S47" i="13"/>
  <c r="R47" i="13"/>
  <c r="Q47" i="13"/>
  <c r="P47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C47" i="13"/>
  <c r="B47" i="13"/>
  <c r="V45" i="13"/>
  <c r="U45" i="13"/>
  <c r="T45" i="13"/>
  <c r="S45" i="13"/>
  <c r="R45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B45" i="13"/>
  <c r="V41" i="13"/>
  <c r="U41" i="13"/>
  <c r="T41" i="13"/>
  <c r="S41" i="13"/>
  <c r="R41" i="13"/>
  <c r="Q41" i="13"/>
  <c r="P41" i="13"/>
  <c r="O41" i="13"/>
  <c r="N41" i="13"/>
  <c r="M41" i="13"/>
  <c r="L41" i="13"/>
  <c r="K41" i="13"/>
  <c r="J41" i="13"/>
  <c r="I41" i="13"/>
  <c r="H41" i="13"/>
  <c r="G41" i="13"/>
  <c r="F41" i="13"/>
  <c r="E41" i="13"/>
  <c r="D41" i="13"/>
  <c r="C41" i="13"/>
  <c r="B41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V35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G35" i="13"/>
  <c r="F35" i="13"/>
  <c r="E35" i="13"/>
  <c r="D35" i="13"/>
  <c r="C35" i="13"/>
  <c r="B35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F33" i="13"/>
  <c r="E33" i="13"/>
  <c r="D33" i="13"/>
  <c r="C33" i="13"/>
  <c r="B33" i="13"/>
  <c r="V29" i="13"/>
  <c r="U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G29" i="13"/>
  <c r="F29" i="13"/>
  <c r="E29" i="13"/>
  <c r="D29" i="13"/>
  <c r="C29" i="13"/>
  <c r="B29" i="13"/>
  <c r="V27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C27" i="13"/>
  <c r="B27" i="13"/>
  <c r="V23" i="13"/>
  <c r="U23" i="13"/>
  <c r="T23" i="13"/>
  <c r="S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/>
  <c r="C23" i="13"/>
  <c r="B23" i="13"/>
  <c r="V21" i="13"/>
  <c r="U21" i="13"/>
  <c r="T21" i="13"/>
  <c r="S21" i="13"/>
  <c r="R21" i="13"/>
  <c r="Q21" i="13"/>
  <c r="P21" i="13"/>
  <c r="O21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B17" i="13"/>
  <c r="B15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11" i="13"/>
  <c r="B11" i="13"/>
  <c r="B9" i="13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22" i="10"/>
  <c r="W30" i="6"/>
  <c r="D158" i="12" l="1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57" i="12"/>
  <c r="C158" i="12" l="1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C179" i="12"/>
  <c r="C180" i="12"/>
  <c r="C181" i="12"/>
  <c r="C182" i="12"/>
  <c r="C183" i="12"/>
  <c r="C184" i="12"/>
  <c r="C185" i="12"/>
  <c r="C186" i="12"/>
  <c r="C187" i="12"/>
  <c r="C188" i="12"/>
  <c r="C189" i="12"/>
  <c r="C157" i="12"/>
  <c r="B123" i="12" l="1"/>
  <c r="D123" i="12"/>
  <c r="E123" i="12"/>
  <c r="B124" i="12"/>
  <c r="D124" i="12"/>
  <c r="E124" i="12"/>
  <c r="B125" i="12"/>
  <c r="D125" i="12"/>
  <c r="E125" i="12"/>
  <c r="B126" i="12"/>
  <c r="D126" i="12"/>
  <c r="E126" i="12"/>
  <c r="B127" i="12"/>
  <c r="D127" i="12"/>
  <c r="E127" i="12"/>
  <c r="B128" i="12"/>
  <c r="D128" i="12"/>
  <c r="E128" i="12"/>
  <c r="B129" i="12"/>
  <c r="D129" i="12"/>
  <c r="E129" i="12"/>
  <c r="B130" i="12"/>
  <c r="D130" i="12"/>
  <c r="E130" i="12"/>
  <c r="B131" i="12"/>
  <c r="D131" i="12"/>
  <c r="E131" i="12"/>
  <c r="B132" i="12"/>
  <c r="D132" i="12"/>
  <c r="E132" i="12"/>
  <c r="B133" i="12"/>
  <c r="D133" i="12"/>
  <c r="E133" i="12"/>
  <c r="B134" i="12"/>
  <c r="D134" i="12"/>
  <c r="E134" i="12"/>
  <c r="B135" i="12"/>
  <c r="D135" i="12"/>
  <c r="E135" i="12"/>
  <c r="B136" i="12"/>
  <c r="D136" i="12"/>
  <c r="E136" i="12"/>
  <c r="B137" i="12"/>
  <c r="D137" i="12"/>
  <c r="E137" i="12"/>
  <c r="B138" i="12"/>
  <c r="D138" i="12"/>
  <c r="E138" i="12"/>
  <c r="B139" i="12"/>
  <c r="D139" i="12"/>
  <c r="E139" i="12"/>
  <c r="B140" i="12"/>
  <c r="D140" i="12"/>
  <c r="E140" i="12"/>
  <c r="B141" i="12"/>
  <c r="D141" i="12"/>
  <c r="E141" i="12"/>
  <c r="B142" i="12"/>
  <c r="D142" i="12"/>
  <c r="E142" i="12"/>
  <c r="B143" i="12"/>
  <c r="D143" i="12"/>
  <c r="E143" i="12"/>
  <c r="B144" i="12"/>
  <c r="D144" i="12"/>
  <c r="E144" i="12"/>
  <c r="B145" i="12"/>
  <c r="D145" i="12"/>
  <c r="E145" i="12"/>
  <c r="B146" i="12"/>
  <c r="D146" i="12"/>
  <c r="E146" i="12"/>
  <c r="B147" i="12"/>
  <c r="D147" i="12"/>
  <c r="E147" i="12"/>
  <c r="B148" i="12"/>
  <c r="D148" i="12"/>
  <c r="E148" i="12"/>
  <c r="B149" i="12"/>
  <c r="D149" i="12"/>
  <c r="E149" i="12"/>
  <c r="B150" i="12"/>
  <c r="D150" i="12"/>
  <c r="E150" i="12"/>
  <c r="B151" i="12"/>
  <c r="D151" i="12"/>
  <c r="E151" i="12"/>
  <c r="B152" i="12"/>
  <c r="D152" i="12"/>
  <c r="E152" i="12"/>
  <c r="B153" i="12"/>
  <c r="D153" i="12"/>
  <c r="E153" i="12"/>
  <c r="B154" i="12"/>
  <c r="D154" i="12"/>
  <c r="E154" i="12"/>
  <c r="D122" i="12"/>
  <c r="E122" i="12"/>
  <c r="B122" i="12"/>
  <c r="I40" i="4" l="1"/>
  <c r="I39" i="4"/>
  <c r="I38" i="4"/>
  <c r="I37" i="4"/>
  <c r="I36" i="4"/>
  <c r="I35" i="4"/>
  <c r="I34" i="4"/>
  <c r="I33" i="4"/>
  <c r="I40" i="3"/>
  <c r="I39" i="3"/>
  <c r="I38" i="3"/>
  <c r="I37" i="3"/>
  <c r="I36" i="3"/>
  <c r="I35" i="3"/>
  <c r="I34" i="3"/>
  <c r="I33" i="3"/>
  <c r="I40" i="2"/>
  <c r="I39" i="2"/>
  <c r="I38" i="2"/>
  <c r="I37" i="2"/>
  <c r="I36" i="2"/>
  <c r="I35" i="2"/>
  <c r="I34" i="2"/>
  <c r="I33" i="2"/>
  <c r="I34" i="1"/>
  <c r="I35" i="1"/>
  <c r="I36" i="1"/>
  <c r="I37" i="1"/>
  <c r="I38" i="1"/>
  <c r="I39" i="1"/>
  <c r="I40" i="1"/>
  <c r="I33" i="1"/>
  <c r="B123" i="10"/>
  <c r="E123" i="10"/>
  <c r="B124" i="10"/>
  <c r="E124" i="10"/>
  <c r="B125" i="10"/>
  <c r="E125" i="10"/>
  <c r="B126" i="10"/>
  <c r="E126" i="10"/>
  <c r="B127" i="10"/>
  <c r="E127" i="10"/>
  <c r="B128" i="10"/>
  <c r="E128" i="10"/>
  <c r="B129" i="10"/>
  <c r="E129" i="10"/>
  <c r="B130" i="10"/>
  <c r="E130" i="10"/>
  <c r="B131" i="10"/>
  <c r="E131" i="10"/>
  <c r="B132" i="10"/>
  <c r="E132" i="10"/>
  <c r="B133" i="10"/>
  <c r="E133" i="10"/>
  <c r="B134" i="10"/>
  <c r="E134" i="10"/>
  <c r="B135" i="10"/>
  <c r="E135" i="10"/>
  <c r="B136" i="10"/>
  <c r="E136" i="10"/>
  <c r="B137" i="10"/>
  <c r="E137" i="10"/>
  <c r="B138" i="10"/>
  <c r="E138" i="10"/>
  <c r="B139" i="10"/>
  <c r="E139" i="10"/>
  <c r="B140" i="10"/>
  <c r="E140" i="10"/>
  <c r="B141" i="10"/>
  <c r="E141" i="10"/>
  <c r="B142" i="10"/>
  <c r="E142" i="10"/>
  <c r="B143" i="10"/>
  <c r="E143" i="10"/>
  <c r="B144" i="10"/>
  <c r="E144" i="10"/>
  <c r="B145" i="10"/>
  <c r="E145" i="10"/>
  <c r="B146" i="10"/>
  <c r="E146" i="10"/>
  <c r="B147" i="10"/>
  <c r="E147" i="10"/>
  <c r="B148" i="10"/>
  <c r="E148" i="10"/>
  <c r="B149" i="10"/>
  <c r="E149" i="10"/>
  <c r="B150" i="10"/>
  <c r="E150" i="10"/>
  <c r="B151" i="10"/>
  <c r="E151" i="10"/>
  <c r="B152" i="10"/>
  <c r="E152" i="10"/>
  <c r="B153" i="10"/>
  <c r="E153" i="10"/>
  <c r="B154" i="10"/>
  <c r="E154" i="10"/>
  <c r="E122" i="10"/>
  <c r="B122" i="10"/>
  <c r="U47" i="6" l="1"/>
  <c r="T47" i="6"/>
  <c r="U45" i="6"/>
  <c r="T45" i="6"/>
  <c r="U41" i="6"/>
  <c r="T41" i="6"/>
  <c r="U39" i="6"/>
  <c r="T39" i="6"/>
  <c r="U35" i="6"/>
  <c r="T35" i="6"/>
  <c r="U33" i="6"/>
  <c r="T33" i="6"/>
  <c r="U29" i="6"/>
  <c r="T29" i="6"/>
  <c r="U27" i="6"/>
  <c r="T27" i="6"/>
  <c r="U23" i="6"/>
  <c r="T23" i="6"/>
  <c r="U21" i="6"/>
  <c r="T21" i="6"/>
  <c r="U17" i="6"/>
  <c r="T17" i="6"/>
  <c r="U15" i="6"/>
  <c r="T15" i="6"/>
  <c r="U11" i="6"/>
  <c r="T11" i="6"/>
  <c r="U9" i="6"/>
  <c r="T9" i="6"/>
  <c r="T5" i="6"/>
  <c r="U5" i="6"/>
  <c r="T3" i="6"/>
  <c r="U3" i="6"/>
  <c r="C45" i="6" l="1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C46" i="6"/>
  <c r="C46" i="13" s="1"/>
  <c r="D46" i="6"/>
  <c r="D46" i="13" s="1"/>
  <c r="E46" i="6"/>
  <c r="E46" i="13" s="1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R46" i="13" s="1"/>
  <c r="S46" i="6"/>
  <c r="S46" i="13" s="1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C48" i="6"/>
  <c r="D48" i="6"/>
  <c r="D48" i="13" s="1"/>
  <c r="E48" i="6"/>
  <c r="E48" i="13" s="1"/>
  <c r="F48" i="6"/>
  <c r="F48" i="13" s="1"/>
  <c r="G48" i="6"/>
  <c r="G48" i="13" s="1"/>
  <c r="H48" i="6"/>
  <c r="H48" i="13" s="1"/>
  <c r="I48" i="6"/>
  <c r="I48" i="13" s="1"/>
  <c r="J48" i="6"/>
  <c r="K48" i="6"/>
  <c r="K48" i="13" s="1"/>
  <c r="L48" i="6"/>
  <c r="M48" i="6"/>
  <c r="N48" i="6"/>
  <c r="O48" i="6"/>
  <c r="P48" i="6"/>
  <c r="Q48" i="6"/>
  <c r="R48" i="6"/>
  <c r="S48" i="6"/>
  <c r="C39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C40" i="6"/>
  <c r="D40" i="6"/>
  <c r="E40" i="6"/>
  <c r="F40" i="6"/>
  <c r="G40" i="6"/>
  <c r="H40" i="6"/>
  <c r="I40" i="6"/>
  <c r="J40" i="6"/>
  <c r="K40" i="6"/>
  <c r="K40" i="13" s="1"/>
  <c r="L40" i="6"/>
  <c r="L40" i="13" s="1"/>
  <c r="M40" i="6"/>
  <c r="M40" i="13" s="1"/>
  <c r="N40" i="6"/>
  <c r="N40" i="13" s="1"/>
  <c r="O40" i="6"/>
  <c r="O40" i="13" s="1"/>
  <c r="P40" i="6"/>
  <c r="P40" i="13" s="1"/>
  <c r="Q40" i="6"/>
  <c r="R40" i="6"/>
  <c r="S40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C42" i="6"/>
  <c r="C42" i="13" s="1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P42" i="13" s="1"/>
  <c r="Q42" i="6"/>
  <c r="R42" i="6"/>
  <c r="R42" i="13" s="1"/>
  <c r="S42" i="6"/>
  <c r="S42" i="13" s="1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C34" i="6"/>
  <c r="C34" i="13" s="1"/>
  <c r="D34" i="6"/>
  <c r="D34" i="13" s="1"/>
  <c r="E34" i="6"/>
  <c r="E34" i="13" s="1"/>
  <c r="F34" i="6"/>
  <c r="F34" i="13" s="1"/>
  <c r="G34" i="6"/>
  <c r="G34" i="13" s="1"/>
  <c r="H34" i="6"/>
  <c r="H34" i="13" s="1"/>
  <c r="I34" i="6"/>
  <c r="I34" i="13" s="1"/>
  <c r="J34" i="6"/>
  <c r="K34" i="6"/>
  <c r="L34" i="6"/>
  <c r="M34" i="6"/>
  <c r="N34" i="6"/>
  <c r="O34" i="6"/>
  <c r="P34" i="6"/>
  <c r="Q34" i="6"/>
  <c r="R34" i="6"/>
  <c r="S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C36" i="6"/>
  <c r="D36" i="6"/>
  <c r="E36" i="6"/>
  <c r="F36" i="6"/>
  <c r="G36" i="6"/>
  <c r="H36" i="6"/>
  <c r="H36" i="13" s="1"/>
  <c r="I36" i="6"/>
  <c r="I36" i="13" s="1"/>
  <c r="J36" i="6"/>
  <c r="K36" i="6"/>
  <c r="K36" i="13" s="1"/>
  <c r="L36" i="6"/>
  <c r="L36" i="13" s="1"/>
  <c r="M36" i="6"/>
  <c r="M36" i="13" s="1"/>
  <c r="N36" i="6"/>
  <c r="N36" i="13" s="1"/>
  <c r="O36" i="6"/>
  <c r="O36" i="13" s="1"/>
  <c r="P36" i="6"/>
  <c r="Q36" i="6"/>
  <c r="R36" i="6"/>
  <c r="S36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C28" i="6"/>
  <c r="D28" i="6"/>
  <c r="E28" i="6"/>
  <c r="F28" i="6"/>
  <c r="G28" i="6"/>
  <c r="H28" i="6"/>
  <c r="I28" i="6"/>
  <c r="J28" i="6"/>
  <c r="K28" i="6"/>
  <c r="L28" i="6"/>
  <c r="M28" i="6"/>
  <c r="N28" i="6"/>
  <c r="N28" i="13" s="1"/>
  <c r="O28" i="6"/>
  <c r="O28" i="13" s="1"/>
  <c r="P28" i="6"/>
  <c r="P28" i="13" s="1"/>
  <c r="Q28" i="6"/>
  <c r="R28" i="6"/>
  <c r="R28" i="13" s="1"/>
  <c r="S28" i="6"/>
  <c r="S28" i="13" s="1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C30" i="6"/>
  <c r="C30" i="13" s="1"/>
  <c r="D30" i="6"/>
  <c r="D30" i="13" s="1"/>
  <c r="E30" i="6"/>
  <c r="E30" i="13" s="1"/>
  <c r="F30" i="6"/>
  <c r="F30" i="13" s="1"/>
  <c r="G30" i="6"/>
  <c r="G30" i="13" s="1"/>
  <c r="H30" i="6"/>
  <c r="I30" i="6"/>
  <c r="J30" i="6"/>
  <c r="K30" i="6"/>
  <c r="L30" i="6"/>
  <c r="M30" i="6"/>
  <c r="N30" i="6"/>
  <c r="O30" i="6"/>
  <c r="P30" i="6"/>
  <c r="Q30" i="6"/>
  <c r="R30" i="6"/>
  <c r="S30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C22" i="6"/>
  <c r="D22" i="6"/>
  <c r="E22" i="6"/>
  <c r="F22" i="6"/>
  <c r="F22" i="13" s="1"/>
  <c r="G22" i="6"/>
  <c r="G22" i="13" s="1"/>
  <c r="H22" i="6"/>
  <c r="H22" i="13" s="1"/>
  <c r="I22" i="6"/>
  <c r="I22" i="13" s="1"/>
  <c r="J22" i="6"/>
  <c r="K22" i="6"/>
  <c r="K22" i="13" s="1"/>
  <c r="L22" i="6"/>
  <c r="L22" i="13" s="1"/>
  <c r="M22" i="6"/>
  <c r="M22" i="13" s="1"/>
  <c r="N22" i="6"/>
  <c r="O22" i="6"/>
  <c r="P22" i="6"/>
  <c r="Q22" i="6"/>
  <c r="R22" i="6"/>
  <c r="S22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C24" i="6"/>
  <c r="D24" i="6"/>
  <c r="E24" i="6"/>
  <c r="F24" i="6"/>
  <c r="G24" i="6"/>
  <c r="H24" i="6"/>
  <c r="I24" i="6"/>
  <c r="J24" i="6"/>
  <c r="K24" i="6"/>
  <c r="L24" i="6"/>
  <c r="L24" i="13" s="1"/>
  <c r="M24" i="6"/>
  <c r="M24" i="13" s="1"/>
  <c r="N24" i="6"/>
  <c r="N24" i="13" s="1"/>
  <c r="O24" i="6"/>
  <c r="O24" i="13" s="1"/>
  <c r="P24" i="6"/>
  <c r="P24" i="13" s="1"/>
  <c r="Q24" i="6"/>
  <c r="R24" i="6"/>
  <c r="R24" i="13" s="1"/>
  <c r="S24" i="6"/>
  <c r="S24" i="13" s="1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C16" i="6"/>
  <c r="C16" i="13" s="1"/>
  <c r="D16" i="6"/>
  <c r="D16" i="13" s="1"/>
  <c r="E16" i="6"/>
  <c r="E16" i="13" s="1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R16" i="13" s="1"/>
  <c r="S16" i="6"/>
  <c r="S16" i="13" s="1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C18" i="6"/>
  <c r="D18" i="6"/>
  <c r="D18" i="13" s="1"/>
  <c r="E18" i="6"/>
  <c r="E18" i="13" s="1"/>
  <c r="F18" i="6"/>
  <c r="F18" i="13" s="1"/>
  <c r="G18" i="6"/>
  <c r="G18" i="13" s="1"/>
  <c r="H18" i="6"/>
  <c r="H18" i="13" s="1"/>
  <c r="I18" i="6"/>
  <c r="I18" i="13" s="1"/>
  <c r="J18" i="6"/>
  <c r="K18" i="6"/>
  <c r="K18" i="13" s="1"/>
  <c r="L18" i="6"/>
  <c r="M18" i="6"/>
  <c r="N18" i="6"/>
  <c r="O18" i="6"/>
  <c r="P18" i="6"/>
  <c r="Q18" i="6"/>
  <c r="R18" i="6"/>
  <c r="S18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C10" i="6"/>
  <c r="D10" i="6"/>
  <c r="E10" i="6"/>
  <c r="F10" i="6"/>
  <c r="G10" i="6"/>
  <c r="H10" i="6"/>
  <c r="I10" i="6"/>
  <c r="J10" i="6"/>
  <c r="K10" i="6"/>
  <c r="L10" i="6"/>
  <c r="M10" i="6"/>
  <c r="M10" i="13" s="1"/>
  <c r="N10" i="6"/>
  <c r="N10" i="13" s="1"/>
  <c r="O10" i="6"/>
  <c r="O10" i="13" s="1"/>
  <c r="P10" i="6"/>
  <c r="P10" i="13" s="1"/>
  <c r="Q10" i="6"/>
  <c r="R10" i="6"/>
  <c r="S10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C12" i="6"/>
  <c r="C12" i="13" s="1"/>
  <c r="D12" i="6"/>
  <c r="E12" i="6"/>
  <c r="F12" i="6"/>
  <c r="G12" i="6"/>
  <c r="H12" i="6"/>
  <c r="H12" i="13" s="1"/>
  <c r="I12" i="6"/>
  <c r="I12" i="13" s="1"/>
  <c r="J12" i="6"/>
  <c r="K12" i="6"/>
  <c r="K12" i="13" s="1"/>
  <c r="L12" i="6"/>
  <c r="L12" i="13" s="1"/>
  <c r="M12" i="6"/>
  <c r="M12" i="13" s="1"/>
  <c r="N12" i="6"/>
  <c r="N12" i="13" s="1"/>
  <c r="O12" i="6"/>
  <c r="O12" i="13" s="1"/>
  <c r="P12" i="6"/>
  <c r="P12" i="13" s="1"/>
  <c r="Q12" i="6"/>
  <c r="R12" i="6"/>
  <c r="R12" i="13" s="1"/>
  <c r="S12" i="6"/>
  <c r="S12" i="13" s="1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U6" i="6" s="1"/>
  <c r="R6" i="6"/>
  <c r="S6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U4" i="6" s="1"/>
  <c r="R4" i="6"/>
  <c r="S4" i="6"/>
  <c r="S10" i="13" s="1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B3" i="6"/>
  <c r="B9" i="6"/>
  <c r="B15" i="6"/>
  <c r="T4" i="6" l="1"/>
  <c r="Q28" i="13"/>
  <c r="U28" i="6"/>
  <c r="Q10" i="13"/>
  <c r="U10" i="6"/>
  <c r="U10" i="13" s="1"/>
  <c r="Q46" i="13"/>
  <c r="U46" i="6"/>
  <c r="J40" i="13"/>
  <c r="T40" i="6"/>
  <c r="Q40" i="13"/>
  <c r="U40" i="6"/>
  <c r="J10" i="13"/>
  <c r="T10" i="6"/>
  <c r="T10" i="13" s="1"/>
  <c r="K28" i="13"/>
  <c r="J28" i="13"/>
  <c r="T28" i="6"/>
  <c r="T28" i="13" s="1"/>
  <c r="R34" i="13"/>
  <c r="Q34" i="13"/>
  <c r="U34" i="6"/>
  <c r="U34" i="13" s="1"/>
  <c r="K46" i="13"/>
  <c r="J22" i="13"/>
  <c r="T22" i="6"/>
  <c r="R22" i="13"/>
  <c r="J46" i="13"/>
  <c r="T46" i="6"/>
  <c r="K10" i="13"/>
  <c r="Q22" i="13"/>
  <c r="U22" i="6"/>
  <c r="Q16" i="13"/>
  <c r="U16" i="6"/>
  <c r="U16" i="13" s="1"/>
  <c r="K16" i="13"/>
  <c r="J16" i="13"/>
  <c r="T16" i="6"/>
  <c r="T16" i="13" s="1"/>
  <c r="K34" i="13"/>
  <c r="R10" i="13"/>
  <c r="J34" i="13"/>
  <c r="T34" i="6"/>
  <c r="T34" i="13" s="1"/>
  <c r="R40" i="13"/>
  <c r="J48" i="13"/>
  <c r="T48" i="6"/>
  <c r="J18" i="13"/>
  <c r="T18" i="6"/>
  <c r="Q42" i="13"/>
  <c r="U42" i="6"/>
  <c r="C18" i="13"/>
  <c r="G36" i="13"/>
  <c r="O42" i="13"/>
  <c r="C48" i="13"/>
  <c r="J24" i="13"/>
  <c r="T24" i="6"/>
  <c r="T24" i="13" s="1"/>
  <c r="R30" i="13"/>
  <c r="F36" i="13"/>
  <c r="N42" i="13"/>
  <c r="I24" i="13"/>
  <c r="Q30" i="13"/>
  <c r="U30" i="6"/>
  <c r="U30" i="13" s="1"/>
  <c r="E36" i="13"/>
  <c r="M42" i="13"/>
  <c r="Q12" i="13"/>
  <c r="U12" i="6"/>
  <c r="U12" i="13" s="1"/>
  <c r="H24" i="13"/>
  <c r="D36" i="13"/>
  <c r="L42" i="13"/>
  <c r="G24" i="13"/>
  <c r="O30" i="13"/>
  <c r="C36" i="13"/>
  <c r="K42" i="13"/>
  <c r="S48" i="13"/>
  <c r="S18" i="13"/>
  <c r="R18" i="13"/>
  <c r="F24" i="13"/>
  <c r="N30" i="13"/>
  <c r="J42" i="13"/>
  <c r="T42" i="6"/>
  <c r="T42" i="13" s="1"/>
  <c r="R48" i="13"/>
  <c r="Q18" i="13"/>
  <c r="U18" i="6"/>
  <c r="U18" i="13" s="1"/>
  <c r="E24" i="13"/>
  <c r="M30" i="13"/>
  <c r="I42" i="13"/>
  <c r="Q48" i="13"/>
  <c r="U48" i="6"/>
  <c r="Q24" i="13"/>
  <c r="U24" i="6"/>
  <c r="P18" i="13"/>
  <c r="D24" i="13"/>
  <c r="L30" i="13"/>
  <c r="H42" i="13"/>
  <c r="P48" i="13"/>
  <c r="T6" i="6"/>
  <c r="G12" i="13"/>
  <c r="O18" i="13"/>
  <c r="C24" i="13"/>
  <c r="K30" i="13"/>
  <c r="S36" i="13"/>
  <c r="G42" i="13"/>
  <c r="O48" i="13"/>
  <c r="J36" i="13"/>
  <c r="T36" i="6"/>
  <c r="J12" i="13"/>
  <c r="T12" i="6"/>
  <c r="F12" i="13"/>
  <c r="N18" i="13"/>
  <c r="J30" i="13"/>
  <c r="T30" i="6"/>
  <c r="R36" i="13"/>
  <c r="F42" i="13"/>
  <c r="N48" i="13"/>
  <c r="S30" i="13"/>
  <c r="E12" i="13"/>
  <c r="M18" i="13"/>
  <c r="I30" i="13"/>
  <c r="Q36" i="13"/>
  <c r="U36" i="6"/>
  <c r="E42" i="13"/>
  <c r="M48" i="13"/>
  <c r="K24" i="13"/>
  <c r="P30" i="13"/>
  <c r="D12" i="13"/>
  <c r="L18" i="13"/>
  <c r="H30" i="13"/>
  <c r="P36" i="13"/>
  <c r="D42" i="13"/>
  <c r="L48" i="13"/>
  <c r="S22" i="13"/>
  <c r="S34" i="13"/>
  <c r="S40" i="13"/>
  <c r="P46" i="13"/>
  <c r="P16" i="13"/>
  <c r="P34" i="13"/>
  <c r="P22" i="13"/>
  <c r="L10" i="13"/>
  <c r="M28" i="13"/>
  <c r="O46" i="13"/>
  <c r="O16" i="13"/>
  <c r="M46" i="13"/>
  <c r="L28" i="13"/>
  <c r="L46" i="13"/>
  <c r="O34" i="13"/>
  <c r="N46" i="13"/>
  <c r="L16" i="13"/>
  <c r="N34" i="13"/>
  <c r="M34" i="13"/>
  <c r="L34" i="13"/>
  <c r="N16" i="13"/>
  <c r="O22" i="13"/>
  <c r="M16" i="13"/>
  <c r="N22" i="13"/>
  <c r="I40" i="13"/>
  <c r="I10" i="13"/>
  <c r="I28" i="13"/>
  <c r="I46" i="13"/>
  <c r="I16" i="13"/>
  <c r="E22" i="13"/>
  <c r="H40" i="13"/>
  <c r="G40" i="13"/>
  <c r="F40" i="13"/>
  <c r="E40" i="13"/>
  <c r="H10" i="13"/>
  <c r="G10" i="13"/>
  <c r="H28" i="13"/>
  <c r="E10" i="13"/>
  <c r="G28" i="13"/>
  <c r="F28" i="13"/>
  <c r="E28" i="13"/>
  <c r="F10" i="13"/>
  <c r="H16" i="13"/>
  <c r="H46" i="13"/>
  <c r="G16" i="13"/>
  <c r="G46" i="13"/>
  <c r="F16" i="13"/>
  <c r="F46" i="13"/>
  <c r="D22" i="13"/>
  <c r="C22" i="13"/>
  <c r="D40" i="13"/>
  <c r="C40" i="13"/>
  <c r="C10" i="13"/>
  <c r="D28" i="13"/>
  <c r="C28" i="13"/>
  <c r="D10" i="13"/>
  <c r="Q45" i="7"/>
  <c r="Q46" i="7"/>
  <c r="Q47" i="7"/>
  <c r="Q48" i="7"/>
  <c r="Q39" i="7"/>
  <c r="Q40" i="7"/>
  <c r="Q41" i="7"/>
  <c r="Q42" i="7"/>
  <c r="Q33" i="7"/>
  <c r="Q34" i="7"/>
  <c r="Q35" i="7"/>
  <c r="Q36" i="7"/>
  <c r="Q27" i="7"/>
  <c r="Q28" i="7"/>
  <c r="Q29" i="7"/>
  <c r="Q30" i="7"/>
  <c r="Q21" i="7"/>
  <c r="Q22" i="7"/>
  <c r="Q23" i="7"/>
  <c r="Q24" i="7"/>
  <c r="Q15" i="7"/>
  <c r="Q16" i="7"/>
  <c r="Q17" i="7"/>
  <c r="Q18" i="7"/>
  <c r="Q9" i="7"/>
  <c r="Q10" i="7"/>
  <c r="Q11" i="7"/>
  <c r="Q12" i="7"/>
  <c r="Q3" i="7"/>
  <c r="Q4" i="7"/>
  <c r="Q5" i="7"/>
  <c r="Q6" i="7"/>
  <c r="U46" i="13" l="1"/>
  <c r="T40" i="13"/>
  <c r="U28" i="13"/>
  <c r="U40" i="13"/>
  <c r="T22" i="13"/>
  <c r="U22" i="13"/>
  <c r="T46" i="13"/>
  <c r="U36" i="13"/>
  <c r="U42" i="13"/>
  <c r="U48" i="13"/>
  <c r="T18" i="13"/>
  <c r="T12" i="13"/>
  <c r="T30" i="13"/>
  <c r="U24" i="13"/>
  <c r="T48" i="13"/>
  <c r="T36" i="13"/>
  <c r="I49" i="4"/>
  <c r="C48" i="12" s="1"/>
  <c r="E84" i="12" s="1"/>
  <c r="I48" i="4"/>
  <c r="C42" i="12" s="1"/>
  <c r="E79" i="12" s="1"/>
  <c r="I47" i="4"/>
  <c r="C36" i="12" s="1"/>
  <c r="E74" i="12" s="1"/>
  <c r="I46" i="4"/>
  <c r="C30" i="12" s="1"/>
  <c r="E69" i="12" s="1"/>
  <c r="I45" i="4"/>
  <c r="C24" i="12" s="1"/>
  <c r="E64" i="12" s="1"/>
  <c r="I44" i="4"/>
  <c r="C18" i="12" s="1"/>
  <c r="E59" i="12" s="1"/>
  <c r="I43" i="4"/>
  <c r="C12" i="12" s="1"/>
  <c r="E54" i="12" s="1"/>
  <c r="I42" i="4"/>
  <c r="C6" i="12" s="1"/>
  <c r="E52" i="12" s="1"/>
  <c r="I49" i="3"/>
  <c r="C47" i="12" s="1"/>
  <c r="D84" i="12" s="1"/>
  <c r="I48" i="3"/>
  <c r="C41" i="12" s="1"/>
  <c r="D79" i="12" s="1"/>
  <c r="I47" i="3"/>
  <c r="C35" i="12" s="1"/>
  <c r="D74" i="12" s="1"/>
  <c r="I46" i="3"/>
  <c r="C29" i="12" s="1"/>
  <c r="D69" i="12" s="1"/>
  <c r="I45" i="3"/>
  <c r="C23" i="12" s="1"/>
  <c r="D64" i="12" s="1"/>
  <c r="I44" i="3"/>
  <c r="C17" i="12" s="1"/>
  <c r="D59" i="12" s="1"/>
  <c r="I43" i="3"/>
  <c r="C11" i="12" s="1"/>
  <c r="D54" i="12" s="1"/>
  <c r="I42" i="3"/>
  <c r="C5" i="12" s="1"/>
  <c r="D52" i="12" s="1"/>
  <c r="I49" i="2"/>
  <c r="C46" i="12" s="1"/>
  <c r="C84" i="12" s="1"/>
  <c r="I48" i="2"/>
  <c r="C40" i="12" s="1"/>
  <c r="C79" i="12" s="1"/>
  <c r="I47" i="2"/>
  <c r="C34" i="12" s="1"/>
  <c r="C74" i="12" s="1"/>
  <c r="I46" i="2"/>
  <c r="C28" i="12" s="1"/>
  <c r="C69" i="12" s="1"/>
  <c r="I45" i="2"/>
  <c r="C22" i="12" s="1"/>
  <c r="C64" i="12" s="1"/>
  <c r="I44" i="2"/>
  <c r="C16" i="12" s="1"/>
  <c r="C59" i="12" s="1"/>
  <c r="I43" i="2"/>
  <c r="C10" i="12" s="1"/>
  <c r="C54" i="12" s="1"/>
  <c r="C4" i="12"/>
  <c r="C52" i="12" s="1"/>
  <c r="I43" i="1"/>
  <c r="C9" i="12" s="1"/>
  <c r="B54" i="12" s="1"/>
  <c r="I44" i="1"/>
  <c r="C15" i="12" s="1"/>
  <c r="B59" i="12" s="1"/>
  <c r="I45" i="1"/>
  <c r="C21" i="12" s="1"/>
  <c r="B64" i="12" s="1"/>
  <c r="I46" i="1"/>
  <c r="C27" i="12" s="1"/>
  <c r="B69" i="12" s="1"/>
  <c r="I47" i="1"/>
  <c r="C33" i="12" s="1"/>
  <c r="B74" i="12" s="1"/>
  <c r="I48" i="1"/>
  <c r="C39" i="12" s="1"/>
  <c r="B79" i="12" s="1"/>
  <c r="I49" i="1"/>
  <c r="C45" i="12" s="1"/>
  <c r="B84" i="12" s="1"/>
  <c r="I42" i="1"/>
  <c r="C3" i="12" s="1"/>
  <c r="B52" i="12" s="1"/>
  <c r="C48" i="10"/>
  <c r="E84" i="10" s="1"/>
  <c r="C47" i="10"/>
  <c r="D84" i="10" s="1"/>
  <c r="C46" i="10"/>
  <c r="C84" i="10" s="1"/>
  <c r="C45" i="10"/>
  <c r="B84" i="10" s="1"/>
  <c r="C42" i="10"/>
  <c r="E79" i="10" s="1"/>
  <c r="C41" i="10"/>
  <c r="D79" i="10" s="1"/>
  <c r="C40" i="10"/>
  <c r="C79" i="10" s="1"/>
  <c r="C39" i="10"/>
  <c r="B79" i="10" s="1"/>
  <c r="C36" i="10"/>
  <c r="E74" i="10" s="1"/>
  <c r="C35" i="10"/>
  <c r="D74" i="10" s="1"/>
  <c r="C34" i="10"/>
  <c r="C74" i="10" s="1"/>
  <c r="C33" i="10"/>
  <c r="B74" i="10" s="1"/>
  <c r="C30" i="10"/>
  <c r="E69" i="10" s="1"/>
  <c r="C29" i="10"/>
  <c r="D69" i="10" s="1"/>
  <c r="C28" i="10"/>
  <c r="C69" i="10" s="1"/>
  <c r="C27" i="10"/>
  <c r="B69" i="10" s="1"/>
  <c r="C24" i="10"/>
  <c r="E64" i="10" s="1"/>
  <c r="C23" i="10"/>
  <c r="D64" i="10" s="1"/>
  <c r="C22" i="10"/>
  <c r="C64" i="10" s="1"/>
  <c r="C21" i="10"/>
  <c r="B64" i="10" s="1"/>
  <c r="C18" i="10"/>
  <c r="E59" i="10" s="1"/>
  <c r="C17" i="10"/>
  <c r="D59" i="10" s="1"/>
  <c r="C16" i="10"/>
  <c r="C59" i="10" s="1"/>
  <c r="C15" i="10"/>
  <c r="B59" i="10" s="1"/>
  <c r="C12" i="10"/>
  <c r="E54" i="10" s="1"/>
  <c r="C11" i="10"/>
  <c r="D54" i="10" s="1"/>
  <c r="C10" i="10"/>
  <c r="C54" i="10" s="1"/>
  <c r="C9" i="10"/>
  <c r="B54" i="10" s="1"/>
  <c r="C6" i="10"/>
  <c r="E52" i="10" s="1"/>
  <c r="C5" i="10"/>
  <c r="D52" i="10" s="1"/>
  <c r="D53" i="10" s="1"/>
  <c r="C4" i="10"/>
  <c r="C52" i="10" s="1"/>
  <c r="C3" i="10"/>
  <c r="B52" i="10" s="1"/>
  <c r="E67" i="12" l="1"/>
  <c r="E68" i="12"/>
  <c r="E65" i="12"/>
  <c r="E66" i="12"/>
  <c r="E87" i="12"/>
  <c r="E53" i="12"/>
  <c r="E71" i="12"/>
  <c r="E70" i="12"/>
  <c r="E72" i="12"/>
  <c r="E73" i="12"/>
  <c r="E58" i="12"/>
  <c r="E55" i="12"/>
  <c r="E57" i="12"/>
  <c r="E56" i="12"/>
  <c r="E75" i="12"/>
  <c r="E77" i="12"/>
  <c r="E78" i="12"/>
  <c r="E76" i="12"/>
  <c r="E61" i="12"/>
  <c r="E62" i="12"/>
  <c r="E60" i="12"/>
  <c r="E63" i="12"/>
  <c r="E80" i="12"/>
  <c r="E81" i="12"/>
  <c r="E83" i="12"/>
  <c r="E82" i="12"/>
  <c r="D60" i="12"/>
  <c r="D61" i="12"/>
  <c r="D63" i="12"/>
  <c r="D62" i="12"/>
  <c r="D66" i="12"/>
  <c r="D65" i="12"/>
  <c r="D68" i="12"/>
  <c r="D67" i="12"/>
  <c r="D72" i="12"/>
  <c r="D73" i="12"/>
  <c r="D70" i="12"/>
  <c r="D71" i="12"/>
  <c r="D53" i="12"/>
  <c r="D87" i="12"/>
  <c r="D81" i="12"/>
  <c r="D83" i="12"/>
  <c r="D82" i="12"/>
  <c r="D80" i="12"/>
  <c r="D57" i="12"/>
  <c r="D58" i="12"/>
  <c r="D55" i="12"/>
  <c r="D56" i="12"/>
  <c r="D76" i="12"/>
  <c r="D77" i="12"/>
  <c r="D78" i="12"/>
  <c r="D75" i="12"/>
  <c r="C56" i="12"/>
  <c r="C55" i="12"/>
  <c r="C58" i="12"/>
  <c r="C57" i="12"/>
  <c r="C65" i="12"/>
  <c r="C67" i="12"/>
  <c r="C66" i="12"/>
  <c r="C68" i="12"/>
  <c r="C73" i="12"/>
  <c r="C71" i="12"/>
  <c r="C72" i="12"/>
  <c r="C70" i="12"/>
  <c r="C78" i="12"/>
  <c r="C76" i="12"/>
  <c r="C77" i="12"/>
  <c r="C75" i="12"/>
  <c r="C87" i="12"/>
  <c r="C53" i="12"/>
  <c r="C62" i="12"/>
  <c r="C61" i="12"/>
  <c r="C60" i="12"/>
  <c r="C63" i="12"/>
  <c r="C83" i="12"/>
  <c r="C80" i="12"/>
  <c r="C82" i="12"/>
  <c r="C81" i="12"/>
  <c r="B82" i="12"/>
  <c r="B81" i="12"/>
  <c r="B80" i="12"/>
  <c r="B83" i="12"/>
  <c r="B73" i="12"/>
  <c r="B71" i="12"/>
  <c r="B72" i="12"/>
  <c r="B70" i="12"/>
  <c r="B62" i="12"/>
  <c r="B63" i="12"/>
  <c r="B60" i="12"/>
  <c r="B61" i="12"/>
  <c r="B68" i="12"/>
  <c r="B66" i="12"/>
  <c r="B67" i="12"/>
  <c r="B65" i="12"/>
  <c r="B53" i="12"/>
  <c r="B87" i="12"/>
  <c r="B55" i="12"/>
  <c r="B56" i="12"/>
  <c r="B58" i="12"/>
  <c r="B57" i="12"/>
  <c r="B78" i="12"/>
  <c r="B76" i="12"/>
  <c r="B77" i="12"/>
  <c r="B75" i="12"/>
  <c r="D76" i="10"/>
  <c r="D65" i="10"/>
  <c r="B58" i="10"/>
  <c r="B80" i="10"/>
  <c r="E57" i="10"/>
  <c r="E56" i="10"/>
  <c r="E78" i="10"/>
  <c r="E77" i="10"/>
  <c r="E76" i="10"/>
  <c r="E60" i="10"/>
  <c r="E80" i="10"/>
  <c r="E66" i="10"/>
  <c r="E72" i="10"/>
  <c r="E75" i="10"/>
  <c r="E55" i="10"/>
  <c r="C82" i="10"/>
  <c r="C81" i="10"/>
  <c r="C80" i="10"/>
  <c r="C62" i="10"/>
  <c r="C60" i="10"/>
  <c r="C61" i="10"/>
  <c r="C56" i="10"/>
  <c r="C57" i="10"/>
  <c r="C58" i="10"/>
  <c r="C67" i="10"/>
  <c r="C65" i="10"/>
  <c r="C77" i="10"/>
  <c r="C76" i="10"/>
  <c r="C70" i="10"/>
  <c r="C55" i="10"/>
  <c r="D57" i="10"/>
  <c r="D56" i="10"/>
  <c r="D61" i="10"/>
  <c r="D60" i="10"/>
  <c r="D81" i="10"/>
  <c r="D80" i="10"/>
  <c r="D75" i="10"/>
  <c r="D77" i="10"/>
  <c r="D55" i="10"/>
  <c r="B71" i="10"/>
  <c r="B72" i="10"/>
  <c r="B56" i="10"/>
  <c r="B76" i="10"/>
  <c r="B66" i="10"/>
  <c r="B60" i="10"/>
  <c r="B67" i="10"/>
  <c r="B68" i="10"/>
  <c r="C68" i="10"/>
  <c r="C72" i="10"/>
  <c r="D68" i="10"/>
  <c r="D72" i="10"/>
  <c r="E68" i="10"/>
  <c r="B53" i="10"/>
  <c r="B57" i="10"/>
  <c r="B61" i="10"/>
  <c r="B65" i="10"/>
  <c r="B73" i="10"/>
  <c r="B77" i="10"/>
  <c r="B81" i="10"/>
  <c r="B87" i="10"/>
  <c r="C73" i="10"/>
  <c r="C87" i="10"/>
  <c r="C122" i="10" s="1"/>
  <c r="D87" i="10"/>
  <c r="E53" i="10"/>
  <c r="E61" i="10"/>
  <c r="E65" i="10"/>
  <c r="E73" i="10"/>
  <c r="E81" i="10"/>
  <c r="E87" i="10"/>
  <c r="C53" i="10"/>
  <c r="C78" i="10"/>
  <c r="B82" i="10"/>
  <c r="D58" i="10"/>
  <c r="D62" i="10"/>
  <c r="D78" i="10"/>
  <c r="D82" i="10"/>
  <c r="E62" i="10"/>
  <c r="B62" i="10"/>
  <c r="C66" i="10"/>
  <c r="D70" i="10"/>
  <c r="E58" i="10"/>
  <c r="B75" i="10"/>
  <c r="B83" i="10"/>
  <c r="D73" i="10"/>
  <c r="B70" i="10"/>
  <c r="E82" i="10"/>
  <c r="B63" i="10"/>
  <c r="C63" i="10"/>
  <c r="C71" i="10"/>
  <c r="C75" i="10"/>
  <c r="C83" i="10"/>
  <c r="B78" i="10"/>
  <c r="D63" i="10"/>
  <c r="D67" i="10"/>
  <c r="D71" i="10"/>
  <c r="D83" i="10"/>
  <c r="D66" i="10"/>
  <c r="E70" i="10"/>
  <c r="B55" i="10"/>
  <c r="E63" i="10"/>
  <c r="E67" i="10"/>
  <c r="E71" i="10"/>
  <c r="E83" i="10"/>
  <c r="B157" i="12" l="1"/>
  <c r="C122" i="12"/>
  <c r="E88" i="12"/>
  <c r="E89" i="12" s="1"/>
  <c r="D88" i="12"/>
  <c r="D89" i="12" s="1"/>
  <c r="C88" i="12"/>
  <c r="B88" i="12"/>
  <c r="E90" i="12"/>
  <c r="D90" i="12"/>
  <c r="B88" i="10"/>
  <c r="E88" i="10"/>
  <c r="D88" i="10"/>
  <c r="C88" i="10"/>
  <c r="C123" i="10" s="1"/>
  <c r="G48" i="8"/>
  <c r="F48" i="8"/>
  <c r="E48" i="8"/>
  <c r="D48" i="8"/>
  <c r="C48" i="8"/>
  <c r="B48" i="8"/>
  <c r="G47" i="8"/>
  <c r="F47" i="8"/>
  <c r="E47" i="8"/>
  <c r="D47" i="8"/>
  <c r="C47" i="8"/>
  <c r="B47" i="8"/>
  <c r="G46" i="8"/>
  <c r="F46" i="8"/>
  <c r="E46" i="8"/>
  <c r="D46" i="8"/>
  <c r="C46" i="8"/>
  <c r="B46" i="8"/>
  <c r="G45" i="8"/>
  <c r="F45" i="8"/>
  <c r="E45" i="8"/>
  <c r="D45" i="8"/>
  <c r="C45" i="8"/>
  <c r="B45" i="8"/>
  <c r="G42" i="8"/>
  <c r="F42" i="8"/>
  <c r="E42" i="8"/>
  <c r="D42" i="8"/>
  <c r="C42" i="8"/>
  <c r="B42" i="8"/>
  <c r="G41" i="8"/>
  <c r="F41" i="8"/>
  <c r="E41" i="8"/>
  <c r="D41" i="8"/>
  <c r="C41" i="8"/>
  <c r="B41" i="8"/>
  <c r="G40" i="8"/>
  <c r="F40" i="8"/>
  <c r="E40" i="8"/>
  <c r="D40" i="8"/>
  <c r="C40" i="8"/>
  <c r="B40" i="8"/>
  <c r="G39" i="8"/>
  <c r="F39" i="8"/>
  <c r="E39" i="8"/>
  <c r="D39" i="8"/>
  <c r="C39" i="8"/>
  <c r="B39" i="8"/>
  <c r="G36" i="8"/>
  <c r="F36" i="8"/>
  <c r="E36" i="8"/>
  <c r="D36" i="8"/>
  <c r="C36" i="8"/>
  <c r="B36" i="8"/>
  <c r="G35" i="8"/>
  <c r="F35" i="8"/>
  <c r="E35" i="8"/>
  <c r="D35" i="8"/>
  <c r="C35" i="8"/>
  <c r="B35" i="8"/>
  <c r="G34" i="8"/>
  <c r="F34" i="8"/>
  <c r="E34" i="8"/>
  <c r="D34" i="8"/>
  <c r="C34" i="8"/>
  <c r="B34" i="8"/>
  <c r="G33" i="8"/>
  <c r="F33" i="8"/>
  <c r="E33" i="8"/>
  <c r="D33" i="8"/>
  <c r="C33" i="8"/>
  <c r="B33" i="8"/>
  <c r="G30" i="8"/>
  <c r="F30" i="8"/>
  <c r="E30" i="8"/>
  <c r="D30" i="8"/>
  <c r="C30" i="8"/>
  <c r="B30" i="8"/>
  <c r="G29" i="8"/>
  <c r="F29" i="8"/>
  <c r="E29" i="8"/>
  <c r="D29" i="8"/>
  <c r="C29" i="8"/>
  <c r="B29" i="8"/>
  <c r="G28" i="8"/>
  <c r="F28" i="8"/>
  <c r="E28" i="8"/>
  <c r="D28" i="8"/>
  <c r="C28" i="8"/>
  <c r="B28" i="8"/>
  <c r="G27" i="8"/>
  <c r="F27" i="8"/>
  <c r="E27" i="8"/>
  <c r="D27" i="8"/>
  <c r="C27" i="8"/>
  <c r="B27" i="8"/>
  <c r="G24" i="8"/>
  <c r="F24" i="8"/>
  <c r="E24" i="8"/>
  <c r="D24" i="8"/>
  <c r="C24" i="8"/>
  <c r="B24" i="8"/>
  <c r="G23" i="8"/>
  <c r="F23" i="8"/>
  <c r="E23" i="8"/>
  <c r="D23" i="8"/>
  <c r="C23" i="8"/>
  <c r="B23" i="8"/>
  <c r="G22" i="8"/>
  <c r="F22" i="8"/>
  <c r="E22" i="8"/>
  <c r="D22" i="8"/>
  <c r="C22" i="8"/>
  <c r="B22" i="8"/>
  <c r="G21" i="8"/>
  <c r="F21" i="8"/>
  <c r="E21" i="8"/>
  <c r="D21" i="8"/>
  <c r="C21" i="8"/>
  <c r="B21" i="8"/>
  <c r="G18" i="8"/>
  <c r="F18" i="8"/>
  <c r="E18" i="8"/>
  <c r="D18" i="8"/>
  <c r="C18" i="8"/>
  <c r="B18" i="8"/>
  <c r="G17" i="8"/>
  <c r="F17" i="8"/>
  <c r="E17" i="8"/>
  <c r="D17" i="8"/>
  <c r="C17" i="8"/>
  <c r="B17" i="8"/>
  <c r="G16" i="8"/>
  <c r="F16" i="8"/>
  <c r="E16" i="8"/>
  <c r="D16" i="8"/>
  <c r="C16" i="8"/>
  <c r="B16" i="8"/>
  <c r="G15" i="8"/>
  <c r="F15" i="8"/>
  <c r="E15" i="8"/>
  <c r="D15" i="8"/>
  <c r="C15" i="8"/>
  <c r="B15" i="8"/>
  <c r="G12" i="8"/>
  <c r="F12" i="8"/>
  <c r="E12" i="8"/>
  <c r="D12" i="8"/>
  <c r="C12" i="8"/>
  <c r="B12" i="8"/>
  <c r="G11" i="8"/>
  <c r="F11" i="8"/>
  <c r="E11" i="8"/>
  <c r="D11" i="8"/>
  <c r="C11" i="8"/>
  <c r="B11" i="8"/>
  <c r="G10" i="8"/>
  <c r="F10" i="8"/>
  <c r="E10" i="8"/>
  <c r="D10" i="8"/>
  <c r="C10" i="8"/>
  <c r="B10" i="8"/>
  <c r="G9" i="8"/>
  <c r="F9" i="8"/>
  <c r="E9" i="8"/>
  <c r="D9" i="8"/>
  <c r="C9" i="8"/>
  <c r="B9" i="8"/>
  <c r="G6" i="8"/>
  <c r="F6" i="8"/>
  <c r="E6" i="8"/>
  <c r="D6" i="8"/>
  <c r="C6" i="8"/>
  <c r="B6" i="8"/>
  <c r="G5" i="8"/>
  <c r="F5" i="8"/>
  <c r="E5" i="8"/>
  <c r="D5" i="8"/>
  <c r="C5" i="8"/>
  <c r="B5" i="8"/>
  <c r="G4" i="8"/>
  <c r="F4" i="8"/>
  <c r="E4" i="8"/>
  <c r="D4" i="8"/>
  <c r="C4" i="8"/>
  <c r="B4" i="8"/>
  <c r="G3" i="8"/>
  <c r="F3" i="8"/>
  <c r="E3" i="8"/>
  <c r="D3" i="8"/>
  <c r="C3" i="8"/>
  <c r="B3" i="8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B48" i="7"/>
  <c r="B47" i="7"/>
  <c r="B46" i="7"/>
  <c r="B45" i="7"/>
  <c r="B42" i="7"/>
  <c r="B41" i="7"/>
  <c r="B40" i="7"/>
  <c r="B39" i="7"/>
  <c r="B36" i="7"/>
  <c r="B35" i="7"/>
  <c r="B34" i="7"/>
  <c r="B33" i="7"/>
  <c r="B30" i="7"/>
  <c r="B29" i="7"/>
  <c r="B28" i="7"/>
  <c r="B27" i="7"/>
  <c r="B24" i="7"/>
  <c r="B23" i="7"/>
  <c r="B22" i="7"/>
  <c r="B21" i="7"/>
  <c r="B18" i="7"/>
  <c r="B17" i="7"/>
  <c r="B16" i="7"/>
  <c r="B15" i="7"/>
  <c r="B12" i="7"/>
  <c r="B11" i="7"/>
  <c r="B10" i="7"/>
  <c r="B9" i="7"/>
  <c r="B6" i="7"/>
  <c r="B5" i="7"/>
  <c r="B4" i="7"/>
  <c r="B3" i="7"/>
  <c r="B158" i="12" l="1"/>
  <c r="C123" i="12"/>
  <c r="C89" i="12"/>
  <c r="B89" i="12"/>
  <c r="D91" i="12"/>
  <c r="E91" i="12"/>
  <c r="C89" i="10"/>
  <c r="C124" i="10" s="1"/>
  <c r="E89" i="10"/>
  <c r="D89" i="10"/>
  <c r="B89" i="10"/>
  <c r="V45" i="6"/>
  <c r="W45" i="6"/>
  <c r="V46" i="6"/>
  <c r="W46" i="6"/>
  <c r="V47" i="6"/>
  <c r="W47" i="6"/>
  <c r="V48" i="6"/>
  <c r="V48" i="13" s="1"/>
  <c r="W48" i="6"/>
  <c r="V39" i="6"/>
  <c r="W39" i="6"/>
  <c r="V40" i="6"/>
  <c r="W40" i="6"/>
  <c r="V41" i="6"/>
  <c r="W41" i="6"/>
  <c r="V42" i="6"/>
  <c r="V42" i="13" s="1"/>
  <c r="W42" i="6"/>
  <c r="B48" i="6"/>
  <c r="B47" i="6"/>
  <c r="B46" i="6"/>
  <c r="B45" i="6"/>
  <c r="B42" i="6"/>
  <c r="B42" i="13" s="1"/>
  <c r="B41" i="6"/>
  <c r="B40" i="6"/>
  <c r="B40" i="13" s="1"/>
  <c r="B39" i="6"/>
  <c r="V33" i="6"/>
  <c r="W33" i="6"/>
  <c r="V34" i="6"/>
  <c r="V34" i="13" s="1"/>
  <c r="W34" i="6"/>
  <c r="V35" i="6"/>
  <c r="W35" i="6"/>
  <c r="V36" i="6"/>
  <c r="W36" i="6"/>
  <c r="V27" i="6"/>
  <c r="W27" i="6"/>
  <c r="V28" i="6"/>
  <c r="W28" i="6"/>
  <c r="V29" i="6"/>
  <c r="W29" i="6"/>
  <c r="V30" i="6"/>
  <c r="V21" i="6"/>
  <c r="W21" i="6"/>
  <c r="V22" i="6"/>
  <c r="W22" i="6"/>
  <c r="V23" i="6"/>
  <c r="W23" i="6"/>
  <c r="V24" i="6"/>
  <c r="V24" i="13" s="1"/>
  <c r="W24" i="6"/>
  <c r="V15" i="6"/>
  <c r="W15" i="6"/>
  <c r="V16" i="6"/>
  <c r="V16" i="13" s="1"/>
  <c r="W16" i="6"/>
  <c r="V17" i="6"/>
  <c r="W17" i="6"/>
  <c r="V18" i="6"/>
  <c r="W18" i="6"/>
  <c r="B36" i="6"/>
  <c r="B35" i="6"/>
  <c r="B34" i="6"/>
  <c r="B33" i="6"/>
  <c r="B30" i="6"/>
  <c r="B29" i="6"/>
  <c r="B28" i="6"/>
  <c r="B27" i="6"/>
  <c r="B24" i="6"/>
  <c r="B23" i="6"/>
  <c r="B22" i="6"/>
  <c r="B21" i="6"/>
  <c r="B18" i="6"/>
  <c r="B18" i="13" s="1"/>
  <c r="B17" i="6"/>
  <c r="B16" i="6"/>
  <c r="B16" i="13" s="1"/>
  <c r="V9" i="6"/>
  <c r="W9" i="6"/>
  <c r="V10" i="6"/>
  <c r="W10" i="6"/>
  <c r="V11" i="6"/>
  <c r="W11" i="6"/>
  <c r="V12" i="6"/>
  <c r="W12" i="6"/>
  <c r="B12" i="6"/>
  <c r="B11" i="6"/>
  <c r="B10" i="6"/>
  <c r="V3" i="6"/>
  <c r="W3" i="6"/>
  <c r="V4" i="6"/>
  <c r="V10" i="13" s="1"/>
  <c r="W4" i="6"/>
  <c r="V5" i="6"/>
  <c r="W5" i="6"/>
  <c r="V6" i="6"/>
  <c r="W6" i="6"/>
  <c r="B6" i="6"/>
  <c r="B5" i="6"/>
  <c r="B4" i="6"/>
  <c r="V40" i="13" l="1"/>
  <c r="B24" i="13"/>
  <c r="V30" i="13"/>
  <c r="B30" i="13"/>
  <c r="V12" i="13"/>
  <c r="V18" i="13"/>
  <c r="B12" i="13"/>
  <c r="B48" i="13"/>
  <c r="B36" i="13"/>
  <c r="V36" i="13"/>
  <c r="B159" i="12"/>
  <c r="C124" i="12"/>
  <c r="V22" i="13"/>
  <c r="V28" i="13"/>
  <c r="V46" i="13"/>
  <c r="B10" i="13"/>
  <c r="B22" i="13"/>
  <c r="B28" i="13"/>
  <c r="B46" i="13"/>
  <c r="B34" i="13"/>
  <c r="C90" i="12"/>
  <c r="B90" i="12"/>
  <c r="E92" i="12"/>
  <c r="D92" i="12"/>
  <c r="B90" i="10"/>
  <c r="D90" i="10"/>
  <c r="E90" i="10"/>
  <c r="C90" i="10"/>
  <c r="C125" i="10" s="1"/>
  <c r="B160" i="12" l="1"/>
  <c r="C125" i="12"/>
  <c r="C91" i="12"/>
  <c r="B91" i="12"/>
  <c r="E93" i="12"/>
  <c r="D93" i="12"/>
  <c r="D91" i="10"/>
  <c r="C91" i="10"/>
  <c r="C126" i="10" s="1"/>
  <c r="E91" i="10"/>
  <c r="B91" i="10"/>
  <c r="B161" i="12" l="1"/>
  <c r="C126" i="12"/>
  <c r="C92" i="12"/>
  <c r="B92" i="12"/>
  <c r="D94" i="12"/>
  <c r="E94" i="12"/>
  <c r="B92" i="10"/>
  <c r="E92" i="10"/>
  <c r="C92" i="10"/>
  <c r="C127" i="10" s="1"/>
  <c r="D92" i="10"/>
  <c r="B162" i="12" l="1"/>
  <c r="C127" i="12"/>
  <c r="C93" i="12"/>
  <c r="B93" i="12"/>
  <c r="E95" i="12"/>
  <c r="D95" i="12"/>
  <c r="D93" i="10"/>
  <c r="C93" i="10"/>
  <c r="C128" i="10" s="1"/>
  <c r="E93" i="10"/>
  <c r="B93" i="10"/>
  <c r="B163" i="12" l="1"/>
  <c r="C128" i="12"/>
  <c r="C94" i="12"/>
  <c r="B94" i="12"/>
  <c r="E96" i="12"/>
  <c r="D96" i="12"/>
  <c r="B94" i="10"/>
  <c r="E94" i="10"/>
  <c r="C94" i="10"/>
  <c r="C129" i="10" s="1"/>
  <c r="D94" i="10"/>
  <c r="B164" i="12" l="1"/>
  <c r="C129" i="12"/>
  <c r="C95" i="12"/>
  <c r="B95" i="12"/>
  <c r="D97" i="12"/>
  <c r="E97" i="12"/>
  <c r="C95" i="10"/>
  <c r="C130" i="10" s="1"/>
  <c r="D95" i="10"/>
  <c r="E95" i="10"/>
  <c r="B95" i="10"/>
  <c r="B165" i="12" l="1"/>
  <c r="C130" i="12"/>
  <c r="C96" i="12"/>
  <c r="B96" i="12"/>
  <c r="E98" i="12"/>
  <c r="D98" i="12"/>
  <c r="E96" i="10"/>
  <c r="B96" i="10"/>
  <c r="D96" i="10"/>
  <c r="C96" i="10"/>
  <c r="C131" i="10" s="1"/>
  <c r="B166" i="12" l="1"/>
  <c r="C131" i="12"/>
  <c r="C97" i="12"/>
  <c r="B97" i="12"/>
  <c r="D99" i="12"/>
  <c r="E99" i="12"/>
  <c r="C97" i="10"/>
  <c r="C132" i="10" s="1"/>
  <c r="D97" i="10"/>
  <c r="B97" i="10"/>
  <c r="E97" i="10"/>
  <c r="B167" i="12" l="1"/>
  <c r="C132" i="12"/>
  <c r="C98" i="12"/>
  <c r="B98" i="12"/>
  <c r="E100" i="12"/>
  <c r="D100" i="12"/>
  <c r="E98" i="10"/>
  <c r="B98" i="10"/>
  <c r="D98" i="10"/>
  <c r="C98" i="10"/>
  <c r="C133" i="10" s="1"/>
  <c r="B168" i="12" l="1"/>
  <c r="C133" i="12"/>
  <c r="C99" i="12"/>
  <c r="B99" i="12"/>
  <c r="E101" i="12"/>
  <c r="D101" i="12"/>
  <c r="C99" i="10"/>
  <c r="C134" i="10" s="1"/>
  <c r="D99" i="10"/>
  <c r="B99" i="10"/>
  <c r="E99" i="10"/>
  <c r="B169" i="12" l="1"/>
  <c r="C134" i="12"/>
  <c r="C100" i="12"/>
  <c r="B100" i="12"/>
  <c r="D102" i="12"/>
  <c r="E102" i="12"/>
  <c r="E100" i="10"/>
  <c r="B100" i="10"/>
  <c r="D100" i="10"/>
  <c r="C100" i="10"/>
  <c r="C135" i="10" s="1"/>
  <c r="B170" i="12" l="1"/>
  <c r="C135" i="12"/>
  <c r="C101" i="12"/>
  <c r="B101" i="12"/>
  <c r="E103" i="12"/>
  <c r="D103" i="12"/>
  <c r="D101" i="10"/>
  <c r="C101" i="10"/>
  <c r="C136" i="10" s="1"/>
  <c r="B101" i="10"/>
  <c r="E101" i="10"/>
  <c r="B171" i="12" l="1"/>
  <c r="C136" i="12"/>
  <c r="C102" i="12"/>
  <c r="B102" i="12"/>
  <c r="E104" i="12"/>
  <c r="D104" i="12"/>
  <c r="E102" i="10"/>
  <c r="B102" i="10"/>
  <c r="C102" i="10"/>
  <c r="C137" i="10" s="1"/>
  <c r="D102" i="10"/>
  <c r="B172" i="12" l="1"/>
  <c r="C137" i="12"/>
  <c r="C103" i="12"/>
  <c r="B103" i="12"/>
  <c r="E105" i="12"/>
  <c r="D105" i="12"/>
  <c r="D103" i="10"/>
  <c r="C103" i="10"/>
  <c r="C138" i="10" s="1"/>
  <c r="B103" i="10"/>
  <c r="E103" i="10"/>
  <c r="B173" i="12" l="1"/>
  <c r="C138" i="12"/>
  <c r="C104" i="12"/>
  <c r="B104" i="12"/>
  <c r="D106" i="12"/>
  <c r="E106" i="12"/>
  <c r="B104" i="10"/>
  <c r="E104" i="10"/>
  <c r="C104" i="10"/>
  <c r="C139" i="10" s="1"/>
  <c r="D104" i="10"/>
  <c r="B174" i="12" l="1"/>
  <c r="C139" i="12"/>
  <c r="C105" i="12"/>
  <c r="B105" i="12"/>
  <c r="D107" i="12"/>
  <c r="E107" i="12"/>
  <c r="D105" i="10"/>
  <c r="C105" i="10"/>
  <c r="C140" i="10" s="1"/>
  <c r="E105" i="10"/>
  <c r="B105" i="10"/>
  <c r="B175" i="12" l="1"/>
  <c r="C140" i="12"/>
  <c r="C106" i="12"/>
  <c r="B106" i="12"/>
  <c r="E108" i="12"/>
  <c r="D108" i="12"/>
  <c r="E106" i="10"/>
  <c r="B106" i="10"/>
  <c r="C106" i="10"/>
  <c r="C141" i="10" s="1"/>
  <c r="D106" i="10"/>
  <c r="B176" i="12" l="1"/>
  <c r="C141" i="12"/>
  <c r="C107" i="12"/>
  <c r="B107" i="12"/>
  <c r="D109" i="12"/>
  <c r="E109" i="12"/>
  <c r="D107" i="10"/>
  <c r="C107" i="10"/>
  <c r="C142" i="10" s="1"/>
  <c r="B107" i="10"/>
  <c r="E107" i="10"/>
  <c r="B177" i="12" l="1"/>
  <c r="C142" i="12"/>
  <c r="C108" i="12"/>
  <c r="B108" i="12"/>
  <c r="E110" i="12"/>
  <c r="D110" i="12"/>
  <c r="B108" i="10"/>
  <c r="E108" i="10"/>
  <c r="C108" i="10"/>
  <c r="C143" i="10" s="1"/>
  <c r="D108" i="10"/>
  <c r="B178" i="12" l="1"/>
  <c r="C143" i="12"/>
  <c r="C109" i="12"/>
  <c r="B109" i="12"/>
  <c r="D111" i="12"/>
  <c r="E111" i="12"/>
  <c r="D109" i="10"/>
  <c r="C109" i="10"/>
  <c r="C144" i="10" s="1"/>
  <c r="E109" i="10"/>
  <c r="B109" i="10"/>
  <c r="B179" i="12" l="1"/>
  <c r="C144" i="12"/>
  <c r="C110" i="12"/>
  <c r="B110" i="12"/>
  <c r="E112" i="12"/>
  <c r="D112" i="12"/>
  <c r="B110" i="10"/>
  <c r="D110" i="10"/>
  <c r="E110" i="10"/>
  <c r="C110" i="10"/>
  <c r="C145" i="10" s="1"/>
  <c r="B180" i="12" l="1"/>
  <c r="C145" i="12"/>
  <c r="C111" i="12"/>
  <c r="B111" i="12"/>
  <c r="D113" i="12"/>
  <c r="E113" i="12"/>
  <c r="E111" i="10"/>
  <c r="C111" i="10"/>
  <c r="C146" i="10" s="1"/>
  <c r="D111" i="10"/>
  <c r="B111" i="10"/>
  <c r="B181" i="12" l="1"/>
  <c r="C146" i="12"/>
  <c r="C112" i="12"/>
  <c r="B112" i="12"/>
  <c r="D114" i="12"/>
  <c r="E114" i="12"/>
  <c r="D112" i="10"/>
  <c r="B112" i="10"/>
  <c r="C112" i="10"/>
  <c r="C147" i="10" s="1"/>
  <c r="E112" i="10"/>
  <c r="B182" i="12" l="1"/>
  <c r="C147" i="12"/>
  <c r="C113" i="12"/>
  <c r="B113" i="12"/>
  <c r="E115" i="12"/>
  <c r="D115" i="12"/>
  <c r="B113" i="10"/>
  <c r="E113" i="10"/>
  <c r="C113" i="10"/>
  <c r="C148" i="10" s="1"/>
  <c r="D113" i="10"/>
  <c r="B183" i="12" l="1"/>
  <c r="C148" i="12"/>
  <c r="C114" i="12"/>
  <c r="B114" i="12"/>
  <c r="D116" i="12"/>
  <c r="E116" i="12"/>
  <c r="E114" i="10"/>
  <c r="D114" i="10"/>
  <c r="C114" i="10"/>
  <c r="C149" i="10" s="1"/>
  <c r="B114" i="10"/>
  <c r="B184" i="12" l="1"/>
  <c r="C149" i="12"/>
  <c r="C115" i="12"/>
  <c r="B115" i="12"/>
  <c r="E117" i="12"/>
  <c r="D117" i="12"/>
  <c r="B115" i="10"/>
  <c r="C115" i="10"/>
  <c r="C150" i="10" s="1"/>
  <c r="D115" i="10"/>
  <c r="E115" i="10"/>
  <c r="B185" i="12" l="1"/>
  <c r="C150" i="12"/>
  <c r="C116" i="12"/>
  <c r="B116" i="12"/>
  <c r="E118" i="12"/>
  <c r="D118" i="12"/>
  <c r="C116" i="10"/>
  <c r="C151" i="10" s="1"/>
  <c r="E116" i="10"/>
  <c r="D116" i="10"/>
  <c r="B116" i="10"/>
  <c r="B186" i="12" l="1"/>
  <c r="C151" i="12"/>
  <c r="C117" i="12"/>
  <c r="B117" i="12"/>
  <c r="D119" i="12"/>
  <c r="E119" i="12"/>
  <c r="B117" i="10"/>
  <c r="D117" i="10"/>
  <c r="E117" i="10"/>
  <c r="C117" i="10"/>
  <c r="C152" i="10" s="1"/>
  <c r="B187" i="12" l="1"/>
  <c r="C152" i="12"/>
  <c r="C118" i="12"/>
  <c r="B118" i="12"/>
  <c r="C118" i="10"/>
  <c r="C153" i="10" s="1"/>
  <c r="E118" i="10"/>
  <c r="D118" i="10"/>
  <c r="B118" i="10"/>
  <c r="B188" i="12" l="1"/>
  <c r="C153" i="12"/>
  <c r="C119" i="12"/>
  <c r="B119" i="12"/>
  <c r="D119" i="10"/>
  <c r="B119" i="10"/>
  <c r="E119" i="10"/>
  <c r="C119" i="10"/>
  <c r="C154" i="10" s="1"/>
  <c r="B189" i="12" l="1"/>
  <c r="C154" i="12"/>
</calcChain>
</file>

<file path=xl/sharedStrings.xml><?xml version="1.0" encoding="utf-8"?>
<sst xmlns="http://schemas.openxmlformats.org/spreadsheetml/2006/main" count="1064" uniqueCount="76">
  <si>
    <t>WIS:dom Installed Capacities</t>
  </si>
  <si>
    <t>Year</t>
  </si>
  <si>
    <t>Coal</t>
  </si>
  <si>
    <t>NG CC</t>
  </si>
  <si>
    <t>NG GT</t>
  </si>
  <si>
    <t>Storage</t>
  </si>
  <si>
    <t>Nuclear</t>
  </si>
  <si>
    <t>Hydro</t>
  </si>
  <si>
    <t>Wind</t>
  </si>
  <si>
    <t>Offshore</t>
  </si>
  <si>
    <t>DPV</t>
  </si>
  <si>
    <t>UPV</t>
  </si>
  <si>
    <t>CSP</t>
  </si>
  <si>
    <t>Geo/Bio</t>
  </si>
  <si>
    <t>CCS</t>
  </si>
  <si>
    <t>SMR</t>
  </si>
  <si>
    <t>MSR</t>
  </si>
  <si>
    <t>Storage MWh</t>
  </si>
  <si>
    <t>Storage Hours</t>
  </si>
  <si>
    <t>MaxLoad</t>
  </si>
  <si>
    <t>MaxAltLoad</t>
  </si>
  <si>
    <t>Percentage Change from 2018</t>
  </si>
  <si>
    <t>Aggregated Generation</t>
  </si>
  <si>
    <t>BAU</t>
  </si>
  <si>
    <t>CO2 Emissions</t>
  </si>
  <si>
    <t>State Resource Cost</t>
  </si>
  <si>
    <t>$</t>
  </si>
  <si>
    <t>Retail Rate</t>
  </si>
  <si>
    <t>$/MWh</t>
  </si>
  <si>
    <t>Annual Demand</t>
  </si>
  <si>
    <t>MWh</t>
  </si>
  <si>
    <t>MWh For H2</t>
  </si>
  <si>
    <t>$/metric ton H2</t>
  </si>
  <si>
    <t>$ for H2</t>
  </si>
  <si>
    <t>H2 Electrolyzer Capacity</t>
  </si>
  <si>
    <t>MW</t>
  </si>
  <si>
    <t>Jobs</t>
  </si>
  <si>
    <t>FTE</t>
  </si>
  <si>
    <t>Hydrogen Costs ($)</t>
  </si>
  <si>
    <t>System Costs ($)</t>
  </si>
  <si>
    <t>CO2 (metric tons)</t>
  </si>
  <si>
    <t>metric tons</t>
  </si>
  <si>
    <t>Electric Retail Costs ($/MWh)</t>
  </si>
  <si>
    <t>Hydrogen Retail Rate ($/metric ton)</t>
  </si>
  <si>
    <t>Jobs (FTEs)</t>
  </si>
  <si>
    <t>Annual</t>
  </si>
  <si>
    <t>Cumulative</t>
  </si>
  <si>
    <t>Diffrence</t>
  </si>
  <si>
    <t>Curtailment</t>
  </si>
  <si>
    <t>Utility Storage</t>
  </si>
  <si>
    <t>Util Storage</t>
  </si>
  <si>
    <t>Util StorageMWh</t>
  </si>
  <si>
    <t>Dist Storage</t>
  </si>
  <si>
    <t>Dist StorageMWh</t>
  </si>
  <si>
    <t>Max DSM</t>
  </si>
  <si>
    <t>BAU-DER</t>
  </si>
  <si>
    <t>CE</t>
  </si>
  <si>
    <t>CE-DER</t>
  </si>
  <si>
    <t>Utility  Storage (MWh)</t>
  </si>
  <si>
    <t>Distribution Storage</t>
  </si>
  <si>
    <t>Distribution Storage (MWh)</t>
  </si>
  <si>
    <t>Dist. Storage</t>
  </si>
  <si>
    <t>Util. Storage</t>
  </si>
  <si>
    <t>HRS UTILITY</t>
  </si>
  <si>
    <t>HRS DISTN</t>
  </si>
  <si>
    <t>BAU - BAU-DER</t>
  </si>
  <si>
    <t>CE - CE-DER</t>
  </si>
  <si>
    <t>BAU - CE-DER</t>
  </si>
  <si>
    <t>2020 - 2018</t>
  </si>
  <si>
    <t>2025 - 2020</t>
  </si>
  <si>
    <t>2030 - 2025</t>
  </si>
  <si>
    <t>2035 - 2030</t>
  </si>
  <si>
    <t>2040 - 2035</t>
  </si>
  <si>
    <t>2045 - 2040</t>
  </si>
  <si>
    <t>2050 - 2045</t>
  </si>
  <si>
    <t>NG 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</si>
</sst>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  <numFmt numFmtId="167" formatCode="#,##0.0"/>
  </numFmts>
  <fonts count="7" x14ac:knownFonts="1">
    <font>
      <sz val="11"/>
      <color theme="1"/>
      <name val="Open Sans"/>
      <family val="2"/>
    </font>
    <font>
      <b/>
      <sz val="11"/>
      <color theme="1"/>
      <name val="Open Sans"/>
      <family val="2"/>
    </font>
    <font>
      <sz val="11"/>
      <color theme="1"/>
      <name val="Calibri"/>
      <family val="2"/>
      <scheme val="minor"/>
    </font>
    <font>
      <b/>
      <sz val="11"/>
      <color theme="0"/>
      <name val="Open Sans"/>
      <family val="2"/>
    </font>
    <font>
      <sz val="11"/>
      <color theme="1"/>
      <name val="Open Sans"/>
      <family val="2"/>
    </font>
    <font>
      <sz val="8"/>
      <name val="Open Sans"/>
      <family val="2"/>
    </font>
    <font>
      <sz val="12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/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4" fontId="0" fillId="0" borderId="0" xfId="2" applyFont="1" applyAlignment="1">
      <alignment horizontal="center"/>
    </xf>
    <xf numFmtId="164" fontId="0" fillId="0" borderId="0" xfId="1" applyNumberFormat="1" applyFont="1" applyAlignment="1">
      <alignment horizontal="center"/>
    </xf>
    <xf numFmtId="165" fontId="0" fillId="0" borderId="0" xfId="2" applyNumberFormat="1" applyFont="1" applyAlignment="1">
      <alignment horizontal="center"/>
    </xf>
    <xf numFmtId="165" fontId="0" fillId="0" borderId="0" xfId="2" applyNumberFormat="1" applyFont="1"/>
    <xf numFmtId="44" fontId="0" fillId="0" borderId="0" xfId="2" applyNumberFormat="1" applyFont="1" applyAlignment="1">
      <alignment horizontal="center"/>
    </xf>
    <xf numFmtId="164" fontId="0" fillId="0" borderId="0" xfId="1" applyNumberFormat="1" applyFont="1"/>
    <xf numFmtId="49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44" fontId="0" fillId="0" borderId="0" xfId="2" applyFont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3" applyNumberFormat="1" applyFont="1" applyAlignment="1">
      <alignment horizontal="center" vertical="center"/>
    </xf>
    <xf numFmtId="37" fontId="0" fillId="0" borderId="0" xfId="2" applyNumberFormat="1" applyFont="1" applyAlignment="1">
      <alignment horizontal="center" vertical="center"/>
    </xf>
    <xf numFmtId="165" fontId="0" fillId="0" borderId="0" xfId="2" quotePrefix="1" applyNumberFormat="1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0" fillId="0" borderId="0" xfId="0" applyNumberFormat="1"/>
    <xf numFmtId="4" fontId="0" fillId="4" borderId="4" xfId="0" applyNumberFormat="1" applyFill="1" applyBorder="1"/>
    <xf numFmtId="4" fontId="0" fillId="4" borderId="5" xfId="0" applyNumberFormat="1" applyFill="1" applyBorder="1"/>
    <xf numFmtId="11" fontId="0" fillId="0" borderId="0" xfId="0" applyNumberFormat="1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5" borderId="0" xfId="0" applyFill="1" applyAlignment="1">
      <alignment horizontal="center" vertical="center"/>
    </xf>
    <xf numFmtId="37" fontId="0" fillId="0" borderId="0" xfId="0" applyNumberFormat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52">
    <dxf>
      <numFmt numFmtId="3" formatCode="#,##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font>
        <sz val="12"/>
      </font>
      <numFmt numFmtId="4" formatCode="#,##0.0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C502C3"/>
      <color rgb="FFECABE8"/>
      <color rgb="FFC9A9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 Installed</a:t>
            </a:r>
            <a:r>
              <a:rPr lang="en-US" baseline="0"/>
              <a:t> Capacities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'Combined Capacities'!$B$2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Capacities'!$B$3:$B$48</c:f>
              <c:numCache>
                <c:formatCode>#,##0</c:formatCode>
                <c:ptCount val="46"/>
                <c:pt idx="0">
                  <c:v>261924.9</c:v>
                </c:pt>
                <c:pt idx="1">
                  <c:v>261924.9</c:v>
                </c:pt>
                <c:pt idx="2">
                  <c:v>261924.9</c:v>
                </c:pt>
                <c:pt idx="3">
                  <c:v>261924.9</c:v>
                </c:pt>
                <c:pt idx="5" formatCode="General">
                  <c:v>0</c:v>
                </c:pt>
                <c:pt idx="6">
                  <c:v>244283.80300000001</c:v>
                </c:pt>
                <c:pt idx="7">
                  <c:v>244283.12899999999</c:v>
                </c:pt>
                <c:pt idx="8">
                  <c:v>244284.85699999999</c:v>
                </c:pt>
                <c:pt idx="9">
                  <c:v>243802.932</c:v>
                </c:pt>
                <c:pt idx="11" formatCode="General">
                  <c:v>0</c:v>
                </c:pt>
                <c:pt idx="12">
                  <c:v>173927.98699999991</c:v>
                </c:pt>
                <c:pt idx="13">
                  <c:v>173926.64199999999</c:v>
                </c:pt>
                <c:pt idx="14">
                  <c:v>173929.78899999999</c:v>
                </c:pt>
                <c:pt idx="15">
                  <c:v>173623.57299999989</c:v>
                </c:pt>
                <c:pt idx="17" formatCode="General">
                  <c:v>0</c:v>
                </c:pt>
                <c:pt idx="18">
                  <c:v>84137.366000000009</c:v>
                </c:pt>
                <c:pt idx="19">
                  <c:v>84147.406999999992</c:v>
                </c:pt>
                <c:pt idx="20">
                  <c:v>84137.052000000011</c:v>
                </c:pt>
                <c:pt idx="21">
                  <c:v>84055.933000000005</c:v>
                </c:pt>
                <c:pt idx="23" formatCode="General">
                  <c:v>0</c:v>
                </c:pt>
                <c:pt idx="24">
                  <c:v>11175.329</c:v>
                </c:pt>
                <c:pt idx="25">
                  <c:v>11458.321</c:v>
                </c:pt>
                <c:pt idx="26">
                  <c:v>11213.083000000001</c:v>
                </c:pt>
                <c:pt idx="27">
                  <c:v>10891.471</c:v>
                </c:pt>
                <c:pt idx="29" formatCode="General">
                  <c:v>0</c:v>
                </c:pt>
                <c:pt idx="30">
                  <c:v>208.23500000000001</c:v>
                </c:pt>
                <c:pt idx="31">
                  <c:v>274.63400000000001</c:v>
                </c:pt>
                <c:pt idx="32">
                  <c:v>135.084</c:v>
                </c:pt>
                <c:pt idx="33">
                  <c:v>87.948000000000022</c:v>
                </c:pt>
                <c:pt idx="35" formatCode="General">
                  <c:v>0</c:v>
                </c:pt>
                <c:pt idx="36">
                  <c:v>101.069</c:v>
                </c:pt>
                <c:pt idx="37">
                  <c:v>221.12799999999999</c:v>
                </c:pt>
                <c:pt idx="38">
                  <c:v>72.301999999999992</c:v>
                </c:pt>
                <c:pt idx="39">
                  <c:v>76.346000000000004</c:v>
                </c:pt>
                <c:pt idx="41" formatCode="General">
                  <c:v>0</c:v>
                </c:pt>
                <c:pt idx="42">
                  <c:v>99.465000000000003</c:v>
                </c:pt>
                <c:pt idx="43">
                  <c:v>199.41200000000001</c:v>
                </c:pt>
                <c:pt idx="44">
                  <c:v>33.488999999999997</c:v>
                </c:pt>
                <c:pt idx="45">
                  <c:v>33.936999999999998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9D-BB4F-A551-D8CF3D8EE449}"/>
            </c:ext>
          </c:extLst>
        </c:ser>
        <c:ser>
          <c:idx val="1"/>
          <c:order val="1"/>
          <c:tx>
            <c:strRef>
              <c:f>'Combined Capacities'!$C$2</c:f>
              <c:strCache>
                <c:ptCount val="1"/>
                <c:pt idx="0">
                  <c:v>NG CC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Capacities'!$C$3:$C$48</c:f>
              <c:numCache>
                <c:formatCode>#,##0</c:formatCode>
                <c:ptCount val="46"/>
                <c:pt idx="0">
                  <c:v>384177.4</c:v>
                </c:pt>
                <c:pt idx="1">
                  <c:v>384177.4</c:v>
                </c:pt>
                <c:pt idx="2">
                  <c:v>384177.4</c:v>
                </c:pt>
                <c:pt idx="3">
                  <c:v>384177.4</c:v>
                </c:pt>
                <c:pt idx="5" formatCode="General">
                  <c:v>0</c:v>
                </c:pt>
                <c:pt idx="6">
                  <c:v>366137.73</c:v>
                </c:pt>
                <c:pt idx="7">
                  <c:v>366133.93000000011</c:v>
                </c:pt>
                <c:pt idx="8">
                  <c:v>366139.23599999998</c:v>
                </c:pt>
                <c:pt idx="9">
                  <c:v>365130.23499999999</c:v>
                </c:pt>
                <c:pt idx="11" formatCode="General">
                  <c:v>0</c:v>
                </c:pt>
                <c:pt idx="12">
                  <c:v>294523.77500000002</c:v>
                </c:pt>
                <c:pt idx="13">
                  <c:v>294424.01500000001</c:v>
                </c:pt>
                <c:pt idx="14">
                  <c:v>295236.61599999998</c:v>
                </c:pt>
                <c:pt idx="15">
                  <c:v>295010.45500000002</c:v>
                </c:pt>
                <c:pt idx="17" formatCode="General">
                  <c:v>0</c:v>
                </c:pt>
                <c:pt idx="18">
                  <c:v>358321.766</c:v>
                </c:pt>
                <c:pt idx="19">
                  <c:v>332072.14799999999</c:v>
                </c:pt>
                <c:pt idx="20">
                  <c:v>330516.228</c:v>
                </c:pt>
                <c:pt idx="21">
                  <c:v>312952.86</c:v>
                </c:pt>
                <c:pt idx="23" formatCode="General">
                  <c:v>0</c:v>
                </c:pt>
                <c:pt idx="24">
                  <c:v>380851.30200000003</c:v>
                </c:pt>
                <c:pt idx="25">
                  <c:v>354227.43300000002</c:v>
                </c:pt>
                <c:pt idx="26">
                  <c:v>301366.24200000003</c:v>
                </c:pt>
                <c:pt idx="27">
                  <c:v>298827.95600000001</c:v>
                </c:pt>
                <c:pt idx="29" formatCode="General">
                  <c:v>0</c:v>
                </c:pt>
                <c:pt idx="30">
                  <c:v>362804.63199999998</c:v>
                </c:pt>
                <c:pt idx="31">
                  <c:v>339907.84000000003</c:v>
                </c:pt>
                <c:pt idx="32">
                  <c:v>274810.098</c:v>
                </c:pt>
                <c:pt idx="33">
                  <c:v>267962.26299999998</c:v>
                </c:pt>
                <c:pt idx="35" formatCode="General">
                  <c:v>0</c:v>
                </c:pt>
                <c:pt idx="36">
                  <c:v>333684.402</c:v>
                </c:pt>
                <c:pt idx="37">
                  <c:v>327653.054</c:v>
                </c:pt>
                <c:pt idx="38">
                  <c:v>213536.06200000001</c:v>
                </c:pt>
                <c:pt idx="39">
                  <c:v>205791.64600000001</c:v>
                </c:pt>
                <c:pt idx="41" formatCode="General">
                  <c:v>0</c:v>
                </c:pt>
                <c:pt idx="42">
                  <c:v>329528.20899999997</c:v>
                </c:pt>
                <c:pt idx="43">
                  <c:v>327342.01199999999</c:v>
                </c:pt>
                <c:pt idx="44">
                  <c:v>76518.648000000001</c:v>
                </c:pt>
                <c:pt idx="45">
                  <c:v>86627.991999999998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D-BB4F-A551-D8CF3D8EE449}"/>
            </c:ext>
          </c:extLst>
        </c:ser>
        <c:ser>
          <c:idx val="2"/>
          <c:order val="2"/>
          <c:tx>
            <c:strRef>
              <c:f>'Combined Capacities'!$D$2</c:f>
              <c:strCache>
                <c:ptCount val="1"/>
                <c:pt idx="0">
                  <c:v>NG CT</c:v>
                </c:pt>
              </c:strCache>
            </c:strRef>
          </c:tx>
          <c:spPr>
            <a:solidFill>
              <a:schemeClr val="bg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Capacities'!$D$3:$D$48</c:f>
              <c:numCache>
                <c:formatCode>#,##0</c:formatCode>
                <c:ptCount val="46"/>
                <c:pt idx="0">
                  <c:v>192114</c:v>
                </c:pt>
                <c:pt idx="1">
                  <c:v>192114</c:v>
                </c:pt>
                <c:pt idx="2">
                  <c:v>192114</c:v>
                </c:pt>
                <c:pt idx="3">
                  <c:v>192114</c:v>
                </c:pt>
                <c:pt idx="5" formatCode="General">
                  <c:v>0</c:v>
                </c:pt>
                <c:pt idx="6">
                  <c:v>174481.413</c:v>
                </c:pt>
                <c:pt idx="7">
                  <c:v>174472.43299999999</c:v>
                </c:pt>
                <c:pt idx="8">
                  <c:v>174487.59299999999</c:v>
                </c:pt>
                <c:pt idx="9">
                  <c:v>173914.1</c:v>
                </c:pt>
                <c:pt idx="11" formatCode="General">
                  <c:v>0</c:v>
                </c:pt>
                <c:pt idx="12">
                  <c:v>104135.121</c:v>
                </c:pt>
                <c:pt idx="13">
                  <c:v>104119.281</c:v>
                </c:pt>
                <c:pt idx="14">
                  <c:v>104146.57399999999</c:v>
                </c:pt>
                <c:pt idx="15">
                  <c:v>103735.095</c:v>
                </c:pt>
                <c:pt idx="17" formatCode="General">
                  <c:v>0</c:v>
                </c:pt>
                <c:pt idx="18">
                  <c:v>30871.963</c:v>
                </c:pt>
                <c:pt idx="19">
                  <c:v>26709.944</c:v>
                </c:pt>
                <c:pt idx="20">
                  <c:v>28654.925999999999</c:v>
                </c:pt>
                <c:pt idx="21">
                  <c:v>23374.028999999999</c:v>
                </c:pt>
                <c:pt idx="23" formatCode="General">
                  <c:v>0</c:v>
                </c:pt>
                <c:pt idx="24">
                  <c:v>24042.274000000001</c:v>
                </c:pt>
                <c:pt idx="25">
                  <c:v>25599.458999999999</c:v>
                </c:pt>
                <c:pt idx="26">
                  <c:v>55138.343000000008</c:v>
                </c:pt>
                <c:pt idx="27">
                  <c:v>33863.062000000013</c:v>
                </c:pt>
                <c:pt idx="29" formatCode="General">
                  <c:v>0</c:v>
                </c:pt>
                <c:pt idx="30">
                  <c:v>7697.8249999999998</c:v>
                </c:pt>
                <c:pt idx="31">
                  <c:v>10424.071</c:v>
                </c:pt>
                <c:pt idx="32">
                  <c:v>41910.809000000001</c:v>
                </c:pt>
                <c:pt idx="33">
                  <c:v>30164.668000000001</c:v>
                </c:pt>
                <c:pt idx="35" formatCode="General">
                  <c:v>0</c:v>
                </c:pt>
                <c:pt idx="36">
                  <c:v>7867.8079999999991</c:v>
                </c:pt>
                <c:pt idx="37">
                  <c:v>10461.35</c:v>
                </c:pt>
                <c:pt idx="38">
                  <c:v>41831.192999999999</c:v>
                </c:pt>
                <c:pt idx="39">
                  <c:v>27045.936000000002</c:v>
                </c:pt>
                <c:pt idx="41" formatCode="General">
                  <c:v>0</c:v>
                </c:pt>
                <c:pt idx="42">
                  <c:v>6652.4389999999976</c:v>
                </c:pt>
                <c:pt idx="43">
                  <c:v>8748.5</c:v>
                </c:pt>
                <c:pt idx="44">
                  <c:v>73989.338000000003</c:v>
                </c:pt>
                <c:pt idx="45">
                  <c:v>47865.535000000003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9D-BB4F-A551-D8CF3D8EE449}"/>
            </c:ext>
          </c:extLst>
        </c:ser>
        <c:ser>
          <c:idx val="3"/>
          <c:order val="3"/>
          <c:tx>
            <c:strRef>
              <c:f>'Combined Capacities'!$E$2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Capacities'!$E$3:$E$48</c:f>
              <c:numCache>
                <c:formatCode>#,##0</c:formatCode>
                <c:ptCount val="46"/>
                <c:pt idx="0">
                  <c:v>108179.427</c:v>
                </c:pt>
                <c:pt idx="1">
                  <c:v>108179.427</c:v>
                </c:pt>
                <c:pt idx="2">
                  <c:v>108179.427</c:v>
                </c:pt>
                <c:pt idx="3">
                  <c:v>108179.427</c:v>
                </c:pt>
                <c:pt idx="5" formatCode="General">
                  <c:v>0</c:v>
                </c:pt>
                <c:pt idx="6">
                  <c:v>89310.580999999991</c:v>
                </c:pt>
                <c:pt idx="7">
                  <c:v>84119.875999999989</c:v>
                </c:pt>
                <c:pt idx="8">
                  <c:v>97918.273000000001</c:v>
                </c:pt>
                <c:pt idx="9">
                  <c:v>80871.625999999989</c:v>
                </c:pt>
                <c:pt idx="11" formatCode="General">
                  <c:v>0</c:v>
                </c:pt>
                <c:pt idx="12">
                  <c:v>67140.584000000003</c:v>
                </c:pt>
                <c:pt idx="13">
                  <c:v>60823.03</c:v>
                </c:pt>
                <c:pt idx="14">
                  <c:v>92157.798999999999</c:v>
                </c:pt>
                <c:pt idx="15">
                  <c:v>69834.944999999992</c:v>
                </c:pt>
                <c:pt idx="17" formatCode="General">
                  <c:v>0</c:v>
                </c:pt>
                <c:pt idx="18">
                  <c:v>67066.671000000002</c:v>
                </c:pt>
                <c:pt idx="19">
                  <c:v>60764.962</c:v>
                </c:pt>
                <c:pt idx="20">
                  <c:v>92156.729000000007</c:v>
                </c:pt>
                <c:pt idx="21">
                  <c:v>69790.735000000001</c:v>
                </c:pt>
                <c:pt idx="23" formatCode="General">
                  <c:v>0</c:v>
                </c:pt>
                <c:pt idx="24">
                  <c:v>67037.419000000009</c:v>
                </c:pt>
                <c:pt idx="25">
                  <c:v>60762.087</c:v>
                </c:pt>
                <c:pt idx="26">
                  <c:v>92156.483000000007</c:v>
                </c:pt>
                <c:pt idx="27">
                  <c:v>69831.107999999993</c:v>
                </c:pt>
                <c:pt idx="29" formatCode="General">
                  <c:v>0</c:v>
                </c:pt>
                <c:pt idx="30">
                  <c:v>66245.194999999992</c:v>
                </c:pt>
                <c:pt idx="31">
                  <c:v>60523.964999999997</c:v>
                </c:pt>
                <c:pt idx="32">
                  <c:v>85377.473000000013</c:v>
                </c:pt>
                <c:pt idx="33">
                  <c:v>59176.508000000002</c:v>
                </c:pt>
                <c:pt idx="35" formatCode="General">
                  <c:v>0</c:v>
                </c:pt>
                <c:pt idx="36">
                  <c:v>61957.120000000003</c:v>
                </c:pt>
                <c:pt idx="37">
                  <c:v>52367.425000000003</c:v>
                </c:pt>
                <c:pt idx="38">
                  <c:v>85242.988000000012</c:v>
                </c:pt>
                <c:pt idx="39">
                  <c:v>52814.79</c:v>
                </c:pt>
                <c:pt idx="41" formatCode="General">
                  <c:v>0</c:v>
                </c:pt>
                <c:pt idx="42">
                  <c:v>45239.502999999997</c:v>
                </c:pt>
                <c:pt idx="43">
                  <c:v>35897.591</c:v>
                </c:pt>
                <c:pt idx="44">
                  <c:v>85242.997999999992</c:v>
                </c:pt>
                <c:pt idx="45">
                  <c:v>52812.925000000003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9D-BB4F-A551-D8CF3D8EE449}"/>
            </c:ext>
          </c:extLst>
        </c:ser>
        <c:ser>
          <c:idx val="4"/>
          <c:order val="4"/>
          <c:tx>
            <c:strRef>
              <c:f>'Combined Capacities'!$F$2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Capacities'!$F$3:$F$48</c:f>
              <c:numCache>
                <c:formatCode>#,##0</c:formatCode>
                <c:ptCount val="46"/>
                <c:pt idx="0">
                  <c:v>79408.3</c:v>
                </c:pt>
                <c:pt idx="1">
                  <c:v>79408.3</c:v>
                </c:pt>
                <c:pt idx="2">
                  <c:v>79408.3</c:v>
                </c:pt>
                <c:pt idx="3">
                  <c:v>79408.3</c:v>
                </c:pt>
                <c:pt idx="5" formatCode="General">
                  <c:v>0</c:v>
                </c:pt>
                <c:pt idx="6">
                  <c:v>81840.499000000011</c:v>
                </c:pt>
                <c:pt idx="7">
                  <c:v>81723.404999999999</c:v>
                </c:pt>
                <c:pt idx="8">
                  <c:v>82384.455000000002</c:v>
                </c:pt>
                <c:pt idx="9">
                  <c:v>84357.181999999986</c:v>
                </c:pt>
                <c:pt idx="11" formatCode="General">
                  <c:v>0</c:v>
                </c:pt>
                <c:pt idx="12">
                  <c:v>82544.65400000001</c:v>
                </c:pt>
                <c:pt idx="13">
                  <c:v>82397.452000000005</c:v>
                </c:pt>
                <c:pt idx="14">
                  <c:v>85621.71699999999</c:v>
                </c:pt>
                <c:pt idx="15">
                  <c:v>87654.236999999994</c:v>
                </c:pt>
                <c:pt idx="17" formatCode="General">
                  <c:v>0</c:v>
                </c:pt>
                <c:pt idx="18">
                  <c:v>82586.747999999992</c:v>
                </c:pt>
                <c:pt idx="19">
                  <c:v>82471.502999999997</c:v>
                </c:pt>
                <c:pt idx="20">
                  <c:v>91684.394</c:v>
                </c:pt>
                <c:pt idx="21">
                  <c:v>93974.76400000001</c:v>
                </c:pt>
                <c:pt idx="23" formatCode="General">
                  <c:v>0</c:v>
                </c:pt>
                <c:pt idx="24">
                  <c:v>82864.95199999999</c:v>
                </c:pt>
                <c:pt idx="25">
                  <c:v>82764.021999999997</c:v>
                </c:pt>
                <c:pt idx="26">
                  <c:v>106074.24400000001</c:v>
                </c:pt>
                <c:pt idx="27">
                  <c:v>107490.723</c:v>
                </c:pt>
                <c:pt idx="29" formatCode="General">
                  <c:v>0</c:v>
                </c:pt>
                <c:pt idx="30">
                  <c:v>82866.303</c:v>
                </c:pt>
                <c:pt idx="31">
                  <c:v>82763.921999999991</c:v>
                </c:pt>
                <c:pt idx="32">
                  <c:v>106302.51700000001</c:v>
                </c:pt>
                <c:pt idx="33">
                  <c:v>107283.71</c:v>
                </c:pt>
                <c:pt idx="35" formatCode="General">
                  <c:v>0</c:v>
                </c:pt>
                <c:pt idx="36">
                  <c:v>82867.173999999999</c:v>
                </c:pt>
                <c:pt idx="37">
                  <c:v>82766.798999999999</c:v>
                </c:pt>
                <c:pt idx="38">
                  <c:v>106341.651</c:v>
                </c:pt>
                <c:pt idx="39">
                  <c:v>107655.58500000001</c:v>
                </c:pt>
                <c:pt idx="41" formatCode="General">
                  <c:v>0</c:v>
                </c:pt>
                <c:pt idx="42">
                  <c:v>82869.917000000001</c:v>
                </c:pt>
                <c:pt idx="43">
                  <c:v>82766.914000000004</c:v>
                </c:pt>
                <c:pt idx="44">
                  <c:v>110858.46</c:v>
                </c:pt>
                <c:pt idx="45">
                  <c:v>111398.318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9D-BB4F-A551-D8CF3D8EE449}"/>
            </c:ext>
          </c:extLst>
        </c:ser>
        <c:ser>
          <c:idx val="5"/>
          <c:order val="5"/>
          <c:tx>
            <c:strRef>
              <c:f>'Combined Capacities'!$G$2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Capacities'!$G$3:$G$48</c:f>
              <c:numCache>
                <c:formatCode>#,##0</c:formatCode>
                <c:ptCount val="46"/>
                <c:pt idx="0">
                  <c:v>94674.3</c:v>
                </c:pt>
                <c:pt idx="1">
                  <c:v>94674.3</c:v>
                </c:pt>
                <c:pt idx="2">
                  <c:v>94674.3</c:v>
                </c:pt>
                <c:pt idx="3">
                  <c:v>94674.3</c:v>
                </c:pt>
                <c:pt idx="5" formatCode="General">
                  <c:v>0</c:v>
                </c:pt>
                <c:pt idx="6">
                  <c:v>107422.379</c:v>
                </c:pt>
                <c:pt idx="7">
                  <c:v>107389.651</c:v>
                </c:pt>
                <c:pt idx="8">
                  <c:v>107936.086</c:v>
                </c:pt>
                <c:pt idx="9">
                  <c:v>106782.761</c:v>
                </c:pt>
                <c:pt idx="11" formatCode="General">
                  <c:v>0</c:v>
                </c:pt>
                <c:pt idx="12">
                  <c:v>164635.88800000001</c:v>
                </c:pt>
                <c:pt idx="13">
                  <c:v>165549.625</c:v>
                </c:pt>
                <c:pt idx="14">
                  <c:v>165494.628</c:v>
                </c:pt>
                <c:pt idx="15">
                  <c:v>170263.83799999999</c:v>
                </c:pt>
                <c:pt idx="17" formatCode="General">
                  <c:v>0</c:v>
                </c:pt>
                <c:pt idx="18">
                  <c:v>236988.20199999999</c:v>
                </c:pt>
                <c:pt idx="19">
                  <c:v>238300.08199999999</c:v>
                </c:pt>
                <c:pt idx="20">
                  <c:v>238522.52799999999</c:v>
                </c:pt>
                <c:pt idx="21">
                  <c:v>243016.87400000001</c:v>
                </c:pt>
                <c:pt idx="23" formatCode="General">
                  <c:v>0</c:v>
                </c:pt>
                <c:pt idx="24">
                  <c:v>328949.75900000002</c:v>
                </c:pt>
                <c:pt idx="25">
                  <c:v>331203.80499999999</c:v>
                </c:pt>
                <c:pt idx="26">
                  <c:v>335332.07199999999</c:v>
                </c:pt>
                <c:pt idx="27">
                  <c:v>345070.35299999989</c:v>
                </c:pt>
                <c:pt idx="29" formatCode="General">
                  <c:v>0</c:v>
                </c:pt>
                <c:pt idx="30">
                  <c:v>439606.576</c:v>
                </c:pt>
                <c:pt idx="31">
                  <c:v>445669.63900000002</c:v>
                </c:pt>
                <c:pt idx="32">
                  <c:v>444985.91200000001</c:v>
                </c:pt>
                <c:pt idx="33">
                  <c:v>458214.38</c:v>
                </c:pt>
                <c:pt idx="35" formatCode="General">
                  <c:v>0</c:v>
                </c:pt>
                <c:pt idx="36">
                  <c:v>507205.848</c:v>
                </c:pt>
                <c:pt idx="37">
                  <c:v>507882.446</c:v>
                </c:pt>
                <c:pt idx="38">
                  <c:v>556853.67599999998</c:v>
                </c:pt>
                <c:pt idx="39">
                  <c:v>607234.27600000007</c:v>
                </c:pt>
                <c:pt idx="41" formatCode="General">
                  <c:v>0</c:v>
                </c:pt>
                <c:pt idx="42">
                  <c:v>568462.03199999989</c:v>
                </c:pt>
                <c:pt idx="43">
                  <c:v>571550.55000000005</c:v>
                </c:pt>
                <c:pt idx="44">
                  <c:v>738089.08199999982</c:v>
                </c:pt>
                <c:pt idx="45">
                  <c:v>776693.5610000001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9D-BB4F-A551-D8CF3D8EE449}"/>
            </c:ext>
          </c:extLst>
        </c:ser>
        <c:ser>
          <c:idx val="6"/>
          <c:order val="6"/>
          <c:tx>
            <c:strRef>
              <c:f>'Combined Capacities'!$H$2</c:f>
              <c:strCache>
                <c:ptCount val="1"/>
                <c:pt idx="0">
                  <c:v>Offshore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Capacities'!$H$3:$H$48</c:f>
              <c:numCache>
                <c:formatCode>#,##0</c:formatCode>
                <c:ptCount val="46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5" formatCode="General">
                  <c:v>0</c:v>
                </c:pt>
                <c:pt idx="6">
                  <c:v>3688.2049999999999</c:v>
                </c:pt>
                <c:pt idx="7">
                  <c:v>3691.1219999999998</c:v>
                </c:pt>
                <c:pt idx="8">
                  <c:v>3688.6</c:v>
                </c:pt>
                <c:pt idx="9">
                  <c:v>3662.4589999999998</c:v>
                </c:pt>
                <c:pt idx="11" formatCode="General">
                  <c:v>0</c:v>
                </c:pt>
                <c:pt idx="12">
                  <c:v>8133.4249999999984</c:v>
                </c:pt>
                <c:pt idx="13">
                  <c:v>8134.9889999999996</c:v>
                </c:pt>
                <c:pt idx="14">
                  <c:v>8133.9530000000004</c:v>
                </c:pt>
                <c:pt idx="15">
                  <c:v>8083.6530000000002</c:v>
                </c:pt>
                <c:pt idx="17" formatCode="General">
                  <c:v>0</c:v>
                </c:pt>
                <c:pt idx="18">
                  <c:v>15599.463</c:v>
                </c:pt>
                <c:pt idx="19">
                  <c:v>15599.790999999999</c:v>
                </c:pt>
                <c:pt idx="20">
                  <c:v>15598.986999999999</c:v>
                </c:pt>
                <c:pt idx="21">
                  <c:v>15516.418</c:v>
                </c:pt>
                <c:pt idx="23" formatCode="General">
                  <c:v>0</c:v>
                </c:pt>
                <c:pt idx="24">
                  <c:v>22999.528999999999</c:v>
                </c:pt>
                <c:pt idx="25">
                  <c:v>22998.384999999998</c:v>
                </c:pt>
                <c:pt idx="26">
                  <c:v>22975.42</c:v>
                </c:pt>
                <c:pt idx="27">
                  <c:v>22838.572</c:v>
                </c:pt>
                <c:pt idx="29" formatCode="General">
                  <c:v>0</c:v>
                </c:pt>
                <c:pt idx="30">
                  <c:v>23999.367999999999</c:v>
                </c:pt>
                <c:pt idx="31">
                  <c:v>23999.474999999999</c:v>
                </c:pt>
                <c:pt idx="32">
                  <c:v>23999.064999999999</c:v>
                </c:pt>
                <c:pt idx="33">
                  <c:v>23828.464</c:v>
                </c:pt>
                <c:pt idx="35" formatCode="General">
                  <c:v>0</c:v>
                </c:pt>
                <c:pt idx="36">
                  <c:v>23999.59</c:v>
                </c:pt>
                <c:pt idx="37">
                  <c:v>23998.981</c:v>
                </c:pt>
                <c:pt idx="38">
                  <c:v>23999.245999999999</c:v>
                </c:pt>
                <c:pt idx="39">
                  <c:v>23832.419000000002</c:v>
                </c:pt>
                <c:pt idx="41" formatCode="General">
                  <c:v>0</c:v>
                </c:pt>
                <c:pt idx="42">
                  <c:v>23999.449000000001</c:v>
                </c:pt>
                <c:pt idx="43">
                  <c:v>23998.522000000001</c:v>
                </c:pt>
                <c:pt idx="44">
                  <c:v>23999.082999999999</c:v>
                </c:pt>
                <c:pt idx="45">
                  <c:v>25060.97800000001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99D-BB4F-A551-D8CF3D8EE449}"/>
            </c:ext>
          </c:extLst>
        </c:ser>
        <c:ser>
          <c:idx val="7"/>
          <c:order val="7"/>
          <c:tx>
            <c:strRef>
              <c:f>'Combined Capacities'!$I$2</c:f>
              <c:strCache>
                <c:ptCount val="1"/>
                <c:pt idx="0">
                  <c:v>UPV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Capacities'!$I$3:$I$48</c:f>
              <c:numCache>
                <c:formatCode>#,##0</c:formatCode>
                <c:ptCount val="46"/>
                <c:pt idx="0">
                  <c:v>31709.599999999999</c:v>
                </c:pt>
                <c:pt idx="1">
                  <c:v>31709.599999999999</c:v>
                </c:pt>
                <c:pt idx="2">
                  <c:v>31709.599999999999</c:v>
                </c:pt>
                <c:pt idx="3">
                  <c:v>31709.599999999999</c:v>
                </c:pt>
                <c:pt idx="5" formatCode="General">
                  <c:v>0</c:v>
                </c:pt>
                <c:pt idx="6">
                  <c:v>50125.307000000001</c:v>
                </c:pt>
                <c:pt idx="7">
                  <c:v>49021.908000000003</c:v>
                </c:pt>
                <c:pt idx="8">
                  <c:v>52843.177000000003</c:v>
                </c:pt>
                <c:pt idx="9">
                  <c:v>47608.692000000003</c:v>
                </c:pt>
                <c:pt idx="11" formatCode="General">
                  <c:v>0</c:v>
                </c:pt>
                <c:pt idx="12">
                  <c:v>111007.99</c:v>
                </c:pt>
                <c:pt idx="13">
                  <c:v>114544.16099999999</c:v>
                </c:pt>
                <c:pt idx="14">
                  <c:v>115435.086</c:v>
                </c:pt>
                <c:pt idx="15">
                  <c:v>117182.092</c:v>
                </c:pt>
                <c:pt idx="17" formatCode="General">
                  <c:v>0</c:v>
                </c:pt>
                <c:pt idx="18">
                  <c:v>185610.258</c:v>
                </c:pt>
                <c:pt idx="19">
                  <c:v>191333.02900000001</c:v>
                </c:pt>
                <c:pt idx="20">
                  <c:v>193712.15700000001</c:v>
                </c:pt>
                <c:pt idx="21">
                  <c:v>188061.196</c:v>
                </c:pt>
                <c:pt idx="23" formatCode="General">
                  <c:v>0</c:v>
                </c:pt>
                <c:pt idx="24">
                  <c:v>278723.21399999998</c:v>
                </c:pt>
                <c:pt idx="25">
                  <c:v>289422.86599999998</c:v>
                </c:pt>
                <c:pt idx="26">
                  <c:v>314366.21299999999</c:v>
                </c:pt>
                <c:pt idx="27">
                  <c:v>300430.22499999998</c:v>
                </c:pt>
                <c:pt idx="29" formatCode="General">
                  <c:v>0</c:v>
                </c:pt>
                <c:pt idx="30">
                  <c:v>363775.05300000001</c:v>
                </c:pt>
                <c:pt idx="31">
                  <c:v>362921.24400000001</c:v>
                </c:pt>
                <c:pt idx="32">
                  <c:v>400559.74800000002</c:v>
                </c:pt>
                <c:pt idx="33">
                  <c:v>421643.304</c:v>
                </c:pt>
                <c:pt idx="35" formatCode="General">
                  <c:v>0</c:v>
                </c:pt>
                <c:pt idx="36">
                  <c:v>444057.21899999998</c:v>
                </c:pt>
                <c:pt idx="37">
                  <c:v>408234.11499999999</c:v>
                </c:pt>
                <c:pt idx="38">
                  <c:v>542216.72899999993</c:v>
                </c:pt>
                <c:pt idx="39">
                  <c:v>575560.91599999997</c:v>
                </c:pt>
                <c:pt idx="41" formatCode="General">
                  <c:v>0</c:v>
                </c:pt>
                <c:pt idx="42">
                  <c:v>504063.29399999999</c:v>
                </c:pt>
                <c:pt idx="43">
                  <c:v>442511.20799999998</c:v>
                </c:pt>
                <c:pt idx="44">
                  <c:v>735922.85099999991</c:v>
                </c:pt>
                <c:pt idx="45">
                  <c:v>797596.91999999981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99D-BB4F-A551-D8CF3D8EE449}"/>
            </c:ext>
          </c:extLst>
        </c:ser>
        <c:ser>
          <c:idx val="9"/>
          <c:order val="8"/>
          <c:tx>
            <c:strRef>
              <c:f>'Combined Capacities'!$L$2</c:f>
              <c:strCache>
                <c:ptCount val="1"/>
                <c:pt idx="0">
                  <c:v>Geo/Bio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Capacities'!$L$3:$L$48</c:f>
              <c:numCache>
                <c:formatCode>#,##0</c:formatCode>
                <c:ptCount val="46"/>
                <c:pt idx="0">
                  <c:v>19026.5</c:v>
                </c:pt>
                <c:pt idx="1">
                  <c:v>19026.5</c:v>
                </c:pt>
                <c:pt idx="2">
                  <c:v>19026.5</c:v>
                </c:pt>
                <c:pt idx="3">
                  <c:v>19026.5</c:v>
                </c:pt>
                <c:pt idx="5" formatCode="General">
                  <c:v>0</c:v>
                </c:pt>
                <c:pt idx="6">
                  <c:v>19026.288</c:v>
                </c:pt>
                <c:pt idx="7">
                  <c:v>19026.669999999998</c:v>
                </c:pt>
                <c:pt idx="8">
                  <c:v>19303.124</c:v>
                </c:pt>
                <c:pt idx="9">
                  <c:v>19557.84</c:v>
                </c:pt>
                <c:pt idx="11" formatCode="General">
                  <c:v>0</c:v>
                </c:pt>
                <c:pt idx="12">
                  <c:v>19026.252</c:v>
                </c:pt>
                <c:pt idx="13">
                  <c:v>19027.397000000001</c:v>
                </c:pt>
                <c:pt idx="14">
                  <c:v>20908.54800000001</c:v>
                </c:pt>
                <c:pt idx="15">
                  <c:v>21803.089</c:v>
                </c:pt>
                <c:pt idx="17" formatCode="General">
                  <c:v>0</c:v>
                </c:pt>
                <c:pt idx="18">
                  <c:v>19028.071</c:v>
                </c:pt>
                <c:pt idx="19">
                  <c:v>19030.921999999999</c:v>
                </c:pt>
                <c:pt idx="20">
                  <c:v>23453.672999999999</c:v>
                </c:pt>
                <c:pt idx="21">
                  <c:v>24452.463</c:v>
                </c:pt>
                <c:pt idx="23" formatCode="General">
                  <c:v>0</c:v>
                </c:pt>
                <c:pt idx="24">
                  <c:v>19029.597000000002</c:v>
                </c:pt>
                <c:pt idx="25">
                  <c:v>19052.784</c:v>
                </c:pt>
                <c:pt idx="26">
                  <c:v>26313.936000000002</c:v>
                </c:pt>
                <c:pt idx="27">
                  <c:v>27522.098000000002</c:v>
                </c:pt>
                <c:pt idx="29" formatCode="General">
                  <c:v>0</c:v>
                </c:pt>
                <c:pt idx="30">
                  <c:v>19031.91</c:v>
                </c:pt>
                <c:pt idx="31">
                  <c:v>19055.649000000001</c:v>
                </c:pt>
                <c:pt idx="32">
                  <c:v>27420.416000000001</c:v>
                </c:pt>
                <c:pt idx="33">
                  <c:v>30426.754000000001</c:v>
                </c:pt>
                <c:pt idx="35" formatCode="General">
                  <c:v>0</c:v>
                </c:pt>
                <c:pt idx="36">
                  <c:v>19032.696</c:v>
                </c:pt>
                <c:pt idx="37">
                  <c:v>19056.601999999999</c:v>
                </c:pt>
                <c:pt idx="38">
                  <c:v>28550.806</c:v>
                </c:pt>
                <c:pt idx="39">
                  <c:v>32449.54800000001</c:v>
                </c:pt>
                <c:pt idx="41" formatCode="General">
                  <c:v>0</c:v>
                </c:pt>
                <c:pt idx="42">
                  <c:v>19034.40600000001</c:v>
                </c:pt>
                <c:pt idx="43">
                  <c:v>19058.636999999999</c:v>
                </c:pt>
                <c:pt idx="44">
                  <c:v>31723.098000000002</c:v>
                </c:pt>
                <c:pt idx="45">
                  <c:v>36356.972999999998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99D-BB4F-A551-D8CF3D8EE449}"/>
            </c:ext>
          </c:extLst>
        </c:ser>
        <c:ser>
          <c:idx val="10"/>
          <c:order val="9"/>
          <c:tx>
            <c:strRef>
              <c:f>'Combined Capacities'!$M$2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Capacities'!$M$3:$M$48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99D-BB4F-A551-D8CF3D8EE449}"/>
            </c:ext>
          </c:extLst>
        </c:ser>
        <c:ser>
          <c:idx val="11"/>
          <c:order val="10"/>
          <c:tx>
            <c:strRef>
              <c:f>'Combined Capacities'!$N$2</c:f>
              <c:strCache>
                <c:ptCount val="1"/>
                <c:pt idx="0">
                  <c:v>SMR</c:v>
                </c:pt>
              </c:strCache>
            </c:strRef>
          </c:tx>
          <c:spPr>
            <a:solidFill>
              <a:srgbClr val="ECABE8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Capacities'!$N$3:$N$48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99D-BB4F-A551-D8CF3D8EE449}"/>
            </c:ext>
          </c:extLst>
        </c:ser>
        <c:ser>
          <c:idx val="12"/>
          <c:order val="11"/>
          <c:tx>
            <c:strRef>
              <c:f>'Combined Capacities'!$O$2</c:f>
              <c:strCache>
                <c:ptCount val="1"/>
                <c:pt idx="0">
                  <c:v>MSR</c:v>
                </c:pt>
              </c:strCache>
            </c:strRef>
          </c:tx>
          <c:spPr>
            <a:solidFill>
              <a:srgbClr val="C502C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Capacities'!$O$3:$O$48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99D-BB4F-A551-D8CF3D8EE449}"/>
            </c:ext>
          </c:extLst>
        </c:ser>
        <c:ser>
          <c:idx val="8"/>
          <c:order val="12"/>
          <c:tx>
            <c:strRef>
              <c:f>'Combined Capacities'!$J$2</c:f>
              <c:strCache>
                <c:ptCount val="1"/>
                <c:pt idx="0">
                  <c:v>Util. Storage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Capacities'!$J$3:$J$48</c:f>
              <c:numCache>
                <c:formatCode>#,##0</c:formatCode>
                <c:ptCount val="46"/>
                <c:pt idx="0">
                  <c:v>23075.7</c:v>
                </c:pt>
                <c:pt idx="1">
                  <c:v>23075.7</c:v>
                </c:pt>
                <c:pt idx="2">
                  <c:v>23075.7</c:v>
                </c:pt>
                <c:pt idx="3">
                  <c:v>23075.7</c:v>
                </c:pt>
                <c:pt idx="5" formatCode="General">
                  <c:v>0</c:v>
                </c:pt>
                <c:pt idx="6">
                  <c:v>32329.687999999998</c:v>
                </c:pt>
                <c:pt idx="7">
                  <c:v>24719.327000000001</c:v>
                </c:pt>
                <c:pt idx="8">
                  <c:v>27696.86399999999</c:v>
                </c:pt>
                <c:pt idx="9">
                  <c:v>24210.024999999991</c:v>
                </c:pt>
                <c:pt idx="11" formatCode="General">
                  <c:v>0</c:v>
                </c:pt>
                <c:pt idx="12">
                  <c:v>51997.358</c:v>
                </c:pt>
                <c:pt idx="13">
                  <c:v>29514.164000000001</c:v>
                </c:pt>
                <c:pt idx="14">
                  <c:v>35199.156000000003</c:v>
                </c:pt>
                <c:pt idx="15">
                  <c:v>22922.419000000002</c:v>
                </c:pt>
                <c:pt idx="17" formatCode="General">
                  <c:v>0</c:v>
                </c:pt>
                <c:pt idx="18">
                  <c:v>78019.373999999982</c:v>
                </c:pt>
                <c:pt idx="19">
                  <c:v>32215.946000000011</c:v>
                </c:pt>
                <c:pt idx="20">
                  <c:v>67421.482000000018</c:v>
                </c:pt>
                <c:pt idx="21">
                  <c:v>26186.062999999998</c:v>
                </c:pt>
                <c:pt idx="23" formatCode="General">
                  <c:v>0</c:v>
                </c:pt>
                <c:pt idx="24">
                  <c:v>114854.32</c:v>
                </c:pt>
                <c:pt idx="25">
                  <c:v>38097.321000000011</c:v>
                </c:pt>
                <c:pt idx="26">
                  <c:v>108677.788</c:v>
                </c:pt>
                <c:pt idx="27">
                  <c:v>40525.56</c:v>
                </c:pt>
                <c:pt idx="29" formatCode="General">
                  <c:v>0</c:v>
                </c:pt>
                <c:pt idx="30">
                  <c:v>155225.12400000001</c:v>
                </c:pt>
                <c:pt idx="31">
                  <c:v>51965.548000000003</c:v>
                </c:pt>
                <c:pt idx="32">
                  <c:v>157641.94200000001</c:v>
                </c:pt>
                <c:pt idx="33">
                  <c:v>64112.159000000007</c:v>
                </c:pt>
                <c:pt idx="35" formatCode="General">
                  <c:v>0</c:v>
                </c:pt>
                <c:pt idx="36">
                  <c:v>198016.2</c:v>
                </c:pt>
                <c:pt idx="37">
                  <c:v>73219.026000000013</c:v>
                </c:pt>
                <c:pt idx="38">
                  <c:v>217065.99600000001</c:v>
                </c:pt>
                <c:pt idx="39">
                  <c:v>114579.666</c:v>
                </c:pt>
                <c:pt idx="41" formatCode="General">
                  <c:v>0</c:v>
                </c:pt>
                <c:pt idx="42">
                  <c:v>243684.57699999999</c:v>
                </c:pt>
                <c:pt idx="43">
                  <c:v>106796.321</c:v>
                </c:pt>
                <c:pt idx="44">
                  <c:v>302834.86099999998</c:v>
                </c:pt>
                <c:pt idx="45">
                  <c:v>192560.954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99D-BB4F-A551-D8CF3D8EE449}"/>
            </c:ext>
          </c:extLst>
        </c:ser>
        <c:ser>
          <c:idx val="13"/>
          <c:order val="13"/>
          <c:tx>
            <c:strRef>
              <c:f>'Combined Capacities'!$P$2</c:f>
              <c:strCache>
                <c:ptCount val="1"/>
                <c:pt idx="0">
                  <c:v>DPV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Capacities'!$P$3:$P$48</c:f>
              <c:numCache>
                <c:formatCode>#,##0</c:formatCode>
                <c:ptCount val="46"/>
                <c:pt idx="0">
                  <c:v>29789.23</c:v>
                </c:pt>
                <c:pt idx="1">
                  <c:v>29789.23</c:v>
                </c:pt>
                <c:pt idx="2">
                  <c:v>29789.23</c:v>
                </c:pt>
                <c:pt idx="3">
                  <c:v>23609.662</c:v>
                </c:pt>
                <c:pt idx="5" formatCode="General">
                  <c:v>0</c:v>
                </c:pt>
                <c:pt idx="6">
                  <c:v>54915.079000000012</c:v>
                </c:pt>
                <c:pt idx="7">
                  <c:v>55185.913999999997</c:v>
                </c:pt>
                <c:pt idx="8">
                  <c:v>56682.898000000001</c:v>
                </c:pt>
                <c:pt idx="9">
                  <c:v>59166.245000000003</c:v>
                </c:pt>
                <c:pt idx="11" formatCode="General">
                  <c:v>0</c:v>
                </c:pt>
                <c:pt idx="12">
                  <c:v>56425.610999999997</c:v>
                </c:pt>
                <c:pt idx="13">
                  <c:v>68180.37</c:v>
                </c:pt>
                <c:pt idx="14">
                  <c:v>68613.345000000001</c:v>
                </c:pt>
                <c:pt idx="15">
                  <c:v>105415.077</c:v>
                </c:pt>
                <c:pt idx="17" formatCode="General">
                  <c:v>0</c:v>
                </c:pt>
                <c:pt idx="18">
                  <c:v>55898.197</c:v>
                </c:pt>
                <c:pt idx="19">
                  <c:v>93893.706999999995</c:v>
                </c:pt>
                <c:pt idx="20">
                  <c:v>94663.286999999997</c:v>
                </c:pt>
                <c:pt idx="21">
                  <c:v>164189.30499999999</c:v>
                </c:pt>
                <c:pt idx="23" formatCode="General">
                  <c:v>0</c:v>
                </c:pt>
                <c:pt idx="24">
                  <c:v>55605.571000000004</c:v>
                </c:pt>
                <c:pt idx="25">
                  <c:v>117752.455</c:v>
                </c:pt>
                <c:pt idx="26">
                  <c:v>180652.93</c:v>
                </c:pt>
                <c:pt idx="27">
                  <c:v>205201.625</c:v>
                </c:pt>
                <c:pt idx="29" formatCode="General">
                  <c:v>0</c:v>
                </c:pt>
                <c:pt idx="30">
                  <c:v>55203.615000000013</c:v>
                </c:pt>
                <c:pt idx="31">
                  <c:v>141271.932</c:v>
                </c:pt>
                <c:pt idx="32">
                  <c:v>180927.554</c:v>
                </c:pt>
                <c:pt idx="33">
                  <c:v>212042.79699999999</c:v>
                </c:pt>
                <c:pt idx="35" formatCode="General">
                  <c:v>0</c:v>
                </c:pt>
                <c:pt idx="36">
                  <c:v>54946.058000000012</c:v>
                </c:pt>
                <c:pt idx="37">
                  <c:v>158159.427</c:v>
                </c:pt>
                <c:pt idx="38">
                  <c:v>180664.16399999999</c:v>
                </c:pt>
                <c:pt idx="39">
                  <c:v>222436.51500000001</c:v>
                </c:pt>
                <c:pt idx="41" formatCode="General">
                  <c:v>0</c:v>
                </c:pt>
                <c:pt idx="42">
                  <c:v>54618.918000000012</c:v>
                </c:pt>
                <c:pt idx="43">
                  <c:v>171128.50099999999</c:v>
                </c:pt>
                <c:pt idx="44">
                  <c:v>186732.63399999999</c:v>
                </c:pt>
                <c:pt idx="45">
                  <c:v>247029.11799999999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9D-BB4F-A551-D8CF3D8EE449}"/>
            </c:ext>
          </c:extLst>
        </c:ser>
        <c:ser>
          <c:idx val="14"/>
          <c:order val="14"/>
          <c:tx>
            <c:strRef>
              <c:f>'Combined Capacities'!$Q$2</c:f>
              <c:strCache>
                <c:ptCount val="1"/>
                <c:pt idx="0">
                  <c:v>Dist. Storage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Capacities'!$Q$3:$Q$48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7608.7899999999991</c:v>
                </c:pt>
                <c:pt idx="8">
                  <c:v>0</c:v>
                </c:pt>
                <c:pt idx="9">
                  <c:v>6702.2260000000006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29950.168000000009</c:v>
                </c:pt>
                <c:pt idx="14">
                  <c:v>0</c:v>
                </c:pt>
                <c:pt idx="15">
                  <c:v>27091.346000000001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61768.805</c:v>
                </c:pt>
                <c:pt idx="20">
                  <c:v>0</c:v>
                </c:pt>
                <c:pt idx="21">
                  <c:v>59379.082000000009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93570.308999999994</c:v>
                </c:pt>
                <c:pt idx="26">
                  <c:v>0</c:v>
                </c:pt>
                <c:pt idx="27">
                  <c:v>89580.834999999963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118026.927</c:v>
                </c:pt>
                <c:pt idx="32">
                  <c:v>0</c:v>
                </c:pt>
                <c:pt idx="33">
                  <c:v>119232.033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140294.25700000001</c:v>
                </c:pt>
                <c:pt idx="38">
                  <c:v>0</c:v>
                </c:pt>
                <c:pt idx="39">
                  <c:v>135719.78700000001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161123.796</c:v>
                </c:pt>
                <c:pt idx="44">
                  <c:v>0</c:v>
                </c:pt>
                <c:pt idx="45">
                  <c:v>159628.91399999999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99D-BB4F-A551-D8CF3D8EE449}"/>
            </c:ext>
          </c:extLst>
        </c:ser>
        <c:ser>
          <c:idx val="15"/>
          <c:order val="15"/>
          <c:tx>
            <c:strRef>
              <c:f>'Combined Capacities'!$S$2</c:f>
              <c:strCache>
                <c:ptCount val="1"/>
                <c:pt idx="0">
                  <c:v>Max DSM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Capacities'!$S$3:$S$48</c:f>
              <c:numCache>
                <c:formatCode>#,##0</c:formatCode>
                <c:ptCount val="46"/>
                <c:pt idx="0">
                  <c:v>1356.143525</c:v>
                </c:pt>
                <c:pt idx="1">
                  <c:v>1356.143525</c:v>
                </c:pt>
                <c:pt idx="2">
                  <c:v>1356.143525</c:v>
                </c:pt>
                <c:pt idx="3">
                  <c:v>7727.5170410000001</c:v>
                </c:pt>
                <c:pt idx="5" formatCode="General">
                  <c:v>0</c:v>
                </c:pt>
                <c:pt idx="6">
                  <c:v>688.32619999999997</c:v>
                </c:pt>
                <c:pt idx="7">
                  <c:v>17266.820335</c:v>
                </c:pt>
                <c:pt idx="8">
                  <c:v>1674.833412</c:v>
                </c:pt>
                <c:pt idx="9">
                  <c:v>21914.565879000002</c:v>
                </c:pt>
                <c:pt idx="11" formatCode="General">
                  <c:v>0</c:v>
                </c:pt>
                <c:pt idx="12">
                  <c:v>2098.0732280000002</c:v>
                </c:pt>
                <c:pt idx="13">
                  <c:v>17508.90830000001</c:v>
                </c:pt>
                <c:pt idx="14">
                  <c:v>2897.658962</c:v>
                </c:pt>
                <c:pt idx="15">
                  <c:v>17243.356231000002</c:v>
                </c:pt>
                <c:pt idx="17" formatCode="General">
                  <c:v>0</c:v>
                </c:pt>
                <c:pt idx="18">
                  <c:v>10273.862192000001</c:v>
                </c:pt>
                <c:pt idx="19">
                  <c:v>29319.810665000001</c:v>
                </c:pt>
                <c:pt idx="20">
                  <c:v>9712.0119649999997</c:v>
                </c:pt>
                <c:pt idx="21">
                  <c:v>30525.176756000001</c:v>
                </c:pt>
                <c:pt idx="23" formatCode="General">
                  <c:v>0</c:v>
                </c:pt>
                <c:pt idx="24">
                  <c:v>7189.0741859999998</c:v>
                </c:pt>
                <c:pt idx="25">
                  <c:v>21064.245156000001</c:v>
                </c:pt>
                <c:pt idx="26">
                  <c:v>22036.913155999999</c:v>
                </c:pt>
                <c:pt idx="27">
                  <c:v>30277.777325999999</c:v>
                </c:pt>
                <c:pt idx="29" formatCode="General">
                  <c:v>0</c:v>
                </c:pt>
                <c:pt idx="30">
                  <c:v>6237.1196009999994</c:v>
                </c:pt>
                <c:pt idx="31">
                  <c:v>12895.261676</c:v>
                </c:pt>
                <c:pt idx="32">
                  <c:v>9791.3112259999998</c:v>
                </c:pt>
                <c:pt idx="33">
                  <c:v>22819.494394000001</c:v>
                </c:pt>
                <c:pt idx="35" formatCode="General">
                  <c:v>0</c:v>
                </c:pt>
                <c:pt idx="36">
                  <c:v>3892.1165780000001</c:v>
                </c:pt>
                <c:pt idx="37">
                  <c:v>7121.8462660000014</c:v>
                </c:pt>
                <c:pt idx="38">
                  <c:v>6392.048976</c:v>
                </c:pt>
                <c:pt idx="39">
                  <c:v>13292.340514</c:v>
                </c:pt>
                <c:pt idx="41" formatCode="General">
                  <c:v>0</c:v>
                </c:pt>
                <c:pt idx="42">
                  <c:v>131.41171399999999</c:v>
                </c:pt>
                <c:pt idx="43">
                  <c:v>5937.0166749999989</c:v>
                </c:pt>
                <c:pt idx="44">
                  <c:v>4189.3390310000004</c:v>
                </c:pt>
                <c:pt idx="45">
                  <c:v>19595.741007000001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99D-BB4F-A551-D8CF3D8EE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lineChart>
        <c:grouping val="standard"/>
        <c:varyColors val="0"/>
        <c:ser>
          <c:idx val="16"/>
          <c:order val="16"/>
          <c:tx>
            <c:v>Peak Demand</c:v>
          </c:tx>
          <c:spPr>
            <a:ln w="28575" cap="rnd">
              <a:noFill/>
              <a:round/>
            </a:ln>
            <a:effectLst/>
          </c:spPr>
          <c:marker>
            <c:symbol val="dash"/>
            <c:size val="12"/>
            <c:spPr>
              <a:solidFill>
                <a:schemeClr val="bg1"/>
              </a:solidFill>
              <a:ln w="9525">
                <a:noFill/>
              </a:ln>
              <a:effectLst/>
            </c:spPr>
          </c:marker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Capacities'!$W$3:$W$48</c:f>
              <c:numCache>
                <c:formatCode>#,##0</c:formatCode>
                <c:ptCount val="46"/>
                <c:pt idx="0">
                  <c:v>641457.54096999997</c:v>
                </c:pt>
                <c:pt idx="1">
                  <c:v>641457.54096999997</c:v>
                </c:pt>
                <c:pt idx="2">
                  <c:v>638145.74144299992</c:v>
                </c:pt>
                <c:pt idx="3">
                  <c:v>636073.91545500001</c:v>
                </c:pt>
                <c:pt idx="4" formatCode="0.00E+00">
                  <c:v>1000000000000</c:v>
                </c:pt>
                <c:pt idx="5" formatCode="0.00E+00">
                  <c:v>1000000000000</c:v>
                </c:pt>
                <c:pt idx="6">
                  <c:v>658720.26309099991</c:v>
                </c:pt>
                <c:pt idx="7">
                  <c:v>646453.31080699991</c:v>
                </c:pt>
                <c:pt idx="8">
                  <c:v>642706.68417600007</c:v>
                </c:pt>
                <c:pt idx="9">
                  <c:v>631934.18731099996</c:v>
                </c:pt>
                <c:pt idx="10" formatCode="0.00E+00">
                  <c:v>1000000000000</c:v>
                </c:pt>
                <c:pt idx="11" formatCode="0.00E+00">
                  <c:v>1000000000000</c:v>
                </c:pt>
                <c:pt idx="12">
                  <c:v>658644.72693699994</c:v>
                </c:pt>
                <c:pt idx="13">
                  <c:v>651405.95606600004</c:v>
                </c:pt>
                <c:pt idx="14">
                  <c:v>649128.66805099999</c:v>
                </c:pt>
                <c:pt idx="15">
                  <c:v>649697.06122799998</c:v>
                </c:pt>
                <c:pt idx="16" formatCode="0.00E+00">
                  <c:v>1000000000000</c:v>
                </c:pt>
                <c:pt idx="17" formatCode="0.00E+00">
                  <c:v>1000000000000</c:v>
                </c:pt>
                <c:pt idx="18">
                  <c:v>663943.87238900003</c:v>
                </c:pt>
                <c:pt idx="19">
                  <c:v>660765.10366300005</c:v>
                </c:pt>
                <c:pt idx="20">
                  <c:v>657423.14802600001</c:v>
                </c:pt>
                <c:pt idx="21">
                  <c:v>665285.35554700007</c:v>
                </c:pt>
                <c:pt idx="22" formatCode="0.00E+00">
                  <c:v>1000000000000</c:v>
                </c:pt>
                <c:pt idx="23" formatCode="0.00E+00">
                  <c:v>1000000000000</c:v>
                </c:pt>
                <c:pt idx="24">
                  <c:v>687142.59993599996</c:v>
                </c:pt>
                <c:pt idx="25">
                  <c:v>690985.52538800007</c:v>
                </c:pt>
                <c:pt idx="26">
                  <c:v>681766.8536700001</c:v>
                </c:pt>
                <c:pt idx="27">
                  <c:v>690808.9162010001</c:v>
                </c:pt>
                <c:pt idx="28" formatCode="0.00E+00">
                  <c:v>1000000000000</c:v>
                </c:pt>
                <c:pt idx="29" formatCode="0.00E+00">
                  <c:v>1000000000000</c:v>
                </c:pt>
                <c:pt idx="30">
                  <c:v>706868.69161700003</c:v>
                </c:pt>
                <c:pt idx="31">
                  <c:v>715051.09951199999</c:v>
                </c:pt>
                <c:pt idx="32">
                  <c:v>709748.8115940002</c:v>
                </c:pt>
                <c:pt idx="33">
                  <c:v>721738.471349</c:v>
                </c:pt>
                <c:pt idx="34" formatCode="0.00E+00">
                  <c:v>1000000000000</c:v>
                </c:pt>
                <c:pt idx="35" formatCode="0.00E+00">
                  <c:v>1000000000000</c:v>
                </c:pt>
                <c:pt idx="36">
                  <c:v>747223.21940800012</c:v>
                </c:pt>
                <c:pt idx="37">
                  <c:v>745902.40582699981</c:v>
                </c:pt>
                <c:pt idx="38">
                  <c:v>759484.96546999994</c:v>
                </c:pt>
                <c:pt idx="39">
                  <c:v>795737.57084200019</c:v>
                </c:pt>
                <c:pt idx="40" formatCode="0.00E+00">
                  <c:v>1000000000000</c:v>
                </c:pt>
                <c:pt idx="41" formatCode="0.00E+00">
                  <c:v>1000000000000</c:v>
                </c:pt>
                <c:pt idx="42">
                  <c:v>785521.34016500018</c:v>
                </c:pt>
                <c:pt idx="43">
                  <c:v>797305.9258790001</c:v>
                </c:pt>
                <c:pt idx="44">
                  <c:v>900054.92032500019</c:v>
                </c:pt>
                <c:pt idx="45">
                  <c:v>969029.55477199994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47-6649-8907-39FE26424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5998432"/>
        <c:axId val="766000064"/>
      </c:line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  <c:max val="275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Installed Capacity</a:t>
                </a:r>
                <a:r>
                  <a:rPr lang="en-US" baseline="0"/>
                  <a:t> (GW)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1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majorUnit val="250000"/>
        <c:dispUnits>
          <c:builtInUnit val="thousands"/>
        </c:dispUnits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egendEntry>
        <c:idx val="16"/>
        <c:delete val="1"/>
      </c:legendEntry>
      <c:layout>
        <c:manualLayout>
          <c:xMode val="edge"/>
          <c:yMode val="edge"/>
          <c:x val="0.12058708807232431"/>
          <c:y val="0.19654882983377078"/>
          <c:w val="0.56322397200349961"/>
          <c:h val="0.1923400590551181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 CONUS Electricity Sector Full Time</a:t>
            </a:r>
            <a:r>
              <a:rPr lang="en-US" baseline="0"/>
              <a:t> </a:t>
            </a:r>
            <a:r>
              <a:rPr lang="en-US"/>
              <a:t>Jobs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'Combined Metrics'!$G$2</c:f>
              <c:strCache>
                <c:ptCount val="1"/>
                <c:pt idx="0">
                  <c:v>Jobs (FTEs)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Metrics'!$A$3:$A$48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Metrics'!$G$3:$G$48</c:f>
              <c:numCache>
                <c:formatCode>#,##0</c:formatCode>
                <c:ptCount val="46"/>
                <c:pt idx="0">
                  <c:v>1880214.239612923</c:v>
                </c:pt>
                <c:pt idx="1">
                  <c:v>1868335.9323960003</c:v>
                </c:pt>
                <c:pt idx="2">
                  <c:v>1880209.636291923</c:v>
                </c:pt>
                <c:pt idx="3">
                  <c:v>1807423.6003406139</c:v>
                </c:pt>
                <c:pt idx="5" formatCode="General">
                  <c:v>0</c:v>
                </c:pt>
                <c:pt idx="6">
                  <c:v>2168868.4564861557</c:v>
                </c:pt>
                <c:pt idx="7">
                  <c:v>2124534.6512950002</c:v>
                </c:pt>
                <c:pt idx="8">
                  <c:v>2184219.5086395652</c:v>
                </c:pt>
                <c:pt idx="9">
                  <c:v>2145806.0092784548</c:v>
                </c:pt>
                <c:pt idx="11" formatCode="General">
                  <c:v>0</c:v>
                </c:pt>
                <c:pt idx="12">
                  <c:v>2467302.6799898073</c:v>
                </c:pt>
                <c:pt idx="13">
                  <c:v>2543336.8527690005</c:v>
                </c:pt>
                <c:pt idx="14">
                  <c:v>2560947.1402601763</c:v>
                </c:pt>
                <c:pt idx="15">
                  <c:v>2832869.700119934</c:v>
                </c:pt>
                <c:pt idx="17" formatCode="General">
                  <c:v>0</c:v>
                </c:pt>
                <c:pt idx="18">
                  <c:v>2959614.8020585901</c:v>
                </c:pt>
                <c:pt idx="19">
                  <c:v>3280615.0775099993</c:v>
                </c:pt>
                <c:pt idx="20">
                  <c:v>3302665.4628859917</c:v>
                </c:pt>
                <c:pt idx="21">
                  <c:v>3813071.0554022156</c:v>
                </c:pt>
                <c:pt idx="23" formatCode="General">
                  <c:v>0</c:v>
                </c:pt>
                <c:pt idx="24">
                  <c:v>3569468.6999483923</c:v>
                </c:pt>
                <c:pt idx="25">
                  <c:v>4118098.6746290005</c:v>
                </c:pt>
                <c:pt idx="26">
                  <c:v>5508013.3546953276</c:v>
                </c:pt>
                <c:pt idx="27">
                  <c:v>4992038.8054712703</c:v>
                </c:pt>
                <c:pt idx="29" formatCode="General">
                  <c:v>0</c:v>
                </c:pt>
                <c:pt idx="30">
                  <c:v>4260262.4007720752</c:v>
                </c:pt>
                <c:pt idx="31">
                  <c:v>4956185.4928589985</c:v>
                </c:pt>
                <c:pt idx="32">
                  <c:v>6227553.2095461162</c:v>
                </c:pt>
                <c:pt idx="33">
                  <c:v>5946060.3945520297</c:v>
                </c:pt>
                <c:pt idx="35" formatCode="General">
                  <c:v>0</c:v>
                </c:pt>
                <c:pt idx="36">
                  <c:v>4914831.0141355162</c:v>
                </c:pt>
                <c:pt idx="37">
                  <c:v>5627628.4304379998</c:v>
                </c:pt>
                <c:pt idx="38">
                  <c:v>7253683.8675443549</c:v>
                </c:pt>
                <c:pt idx="39">
                  <c:v>7302099.4761334136</c:v>
                </c:pt>
                <c:pt idx="41" formatCode="General">
                  <c:v>0</c:v>
                </c:pt>
                <c:pt idx="42">
                  <c:v>5612490.735941614</c:v>
                </c:pt>
                <c:pt idx="43">
                  <c:v>6396001.5743479999</c:v>
                </c:pt>
                <c:pt idx="44">
                  <c:v>9220265.4645475503</c:v>
                </c:pt>
                <c:pt idx="45">
                  <c:v>10047267.287987225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C5-1440-B9D4-6B8D80520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  <c:max val="110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Jobs (thousand</a:t>
                </a:r>
                <a:r>
                  <a:rPr lang="en-US" baseline="0"/>
                  <a:t> FTEs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1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majorUnit val="1000000"/>
        <c:dispUnits>
          <c:builtInUnit val="thousands"/>
        </c:dispUnits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baseline="0">
                <a:latin typeface="Open Sans"/>
              </a:defRPr>
            </a:pPr>
            <a:r>
              <a:rPr lang="en-US" sz="2000" b="1" baseline="0">
                <a:latin typeface="Open Sans"/>
              </a:rPr>
              <a:t>WIS:dom® Aggregated Generation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Coal</c:v>
          </c:tx>
          <c:spPr>
            <a:solidFill>
              <a:srgbClr val="3D3D3C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BAU!$B$23:$B$31</c:f>
              <c:numCache>
                <c:formatCode>#,##0.00</c:formatCode>
                <c:ptCount val="9"/>
                <c:pt idx="0">
                  <c:v>1234745462.84571</c:v>
                </c:pt>
                <c:pt idx="1">
                  <c:v>1587713440.2802789</c:v>
                </c:pt>
                <c:pt idx="2">
                  <c:v>1355217151.888788</c:v>
                </c:pt>
                <c:pt idx="3">
                  <c:v>645517688.97293842</c:v>
                </c:pt>
                <c:pt idx="4">
                  <c:v>83654649.948918328</c:v>
                </c:pt>
                <c:pt idx="5">
                  <c:v>1338264.525088998</c:v>
                </c:pt>
                <c:pt idx="6">
                  <c:v>563553.31104300183</c:v>
                </c:pt>
                <c:pt idx="7">
                  <c:v>512623.97354600002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1-2846-AC84-F0A123FA3104}"/>
            </c:ext>
          </c:extLst>
        </c:ser>
        <c:ser>
          <c:idx val="1"/>
          <c:order val="1"/>
          <c:tx>
            <c:v>NGCC</c:v>
          </c:tx>
          <c:spPr>
            <a:solidFill>
              <a:srgbClr val="808080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BAU!$C$23:$C$31</c:f>
              <c:numCache>
                <c:formatCode>#,##0.00</c:formatCode>
                <c:ptCount val="9"/>
                <c:pt idx="0">
                  <c:v>1104667473.185797</c:v>
                </c:pt>
                <c:pt idx="1">
                  <c:v>1006432690.560889</c:v>
                </c:pt>
                <c:pt idx="2">
                  <c:v>1085607552.500967</c:v>
                </c:pt>
                <c:pt idx="3">
                  <c:v>1493531675.455842</c:v>
                </c:pt>
                <c:pt idx="4">
                  <c:v>1633858869.86431</c:v>
                </c:pt>
                <c:pt idx="5">
                  <c:v>1395832547.573653</c:v>
                </c:pt>
                <c:pt idx="6">
                  <c:v>1274476314.0256</c:v>
                </c:pt>
                <c:pt idx="7">
                  <c:v>1313216424.419379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1-2846-AC84-F0A123FA3104}"/>
            </c:ext>
          </c:extLst>
        </c:ser>
        <c:ser>
          <c:idx val="2"/>
          <c:order val="2"/>
          <c:tx>
            <c:v>NG w/ CCS</c:v>
          </c:tx>
          <c:spPr>
            <a:solidFill>
              <a:srgbClr val="BB8321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BAU!$N$23:$N$31</c:f>
              <c:numCache>
                <c:formatCode>#,##0.00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1-2846-AC84-F0A123FA3104}"/>
            </c:ext>
          </c:extLst>
        </c:ser>
        <c:ser>
          <c:idx val="3"/>
          <c:order val="3"/>
          <c:tx>
            <c:v>NGCT</c:v>
          </c:tx>
          <c:spPr>
            <a:solidFill>
              <a:srgbClr val="E4E2E2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BAU!$D$23:$D$31</c:f>
              <c:numCache>
                <c:formatCode>#,##0.00</c:formatCode>
                <c:ptCount val="9"/>
                <c:pt idx="0">
                  <c:v>49278937.611996926</c:v>
                </c:pt>
                <c:pt idx="1">
                  <c:v>47654530.43278601</c:v>
                </c:pt>
                <c:pt idx="2">
                  <c:v>51633075.722296998</c:v>
                </c:pt>
                <c:pt idx="3">
                  <c:v>8577572.5657940116</c:v>
                </c:pt>
                <c:pt idx="4">
                  <c:v>14370611.628474999</c:v>
                </c:pt>
                <c:pt idx="5">
                  <c:v>7923888.6911470201</c:v>
                </c:pt>
                <c:pt idx="6">
                  <c:v>5103258.8431449858</c:v>
                </c:pt>
                <c:pt idx="7">
                  <c:v>4334409.1253120052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1-2846-AC84-F0A123FA3104}"/>
            </c:ext>
          </c:extLst>
        </c:ser>
        <c:ser>
          <c:idx val="4"/>
          <c:order val="4"/>
          <c:tx>
            <c:v>Storage</c:v>
          </c:tx>
          <c:spPr>
            <a:solidFill>
              <a:srgbClr val="FFB62E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BAU!$E$23:$E$31</c:f>
              <c:numCache>
                <c:formatCode>#,##0.00</c:formatCode>
                <c:ptCount val="9"/>
                <c:pt idx="0">
                  <c:v>11843369.548650039</c:v>
                </c:pt>
                <c:pt idx="1">
                  <c:v>18183304.375679981</c:v>
                </c:pt>
                <c:pt idx="2">
                  <c:v>35949365.547287971</c:v>
                </c:pt>
                <c:pt idx="3">
                  <c:v>49205782.678413033</c:v>
                </c:pt>
                <c:pt idx="4">
                  <c:v>80589936.433921024</c:v>
                </c:pt>
                <c:pt idx="5">
                  <c:v>124218561.76805259</c:v>
                </c:pt>
                <c:pt idx="6">
                  <c:v>176145332.32583711</c:v>
                </c:pt>
                <c:pt idx="7">
                  <c:v>240258274.88424531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F1-2846-AC84-F0A123FA3104}"/>
            </c:ext>
          </c:extLst>
        </c:ser>
        <c:ser>
          <c:idx val="5"/>
          <c:order val="5"/>
          <c:tx>
            <c:v>Nuclear</c:v>
          </c:tx>
          <c:spPr>
            <a:solidFill>
              <a:srgbClr val="713089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BAU!$F$23:$F$31</c:f>
              <c:numCache>
                <c:formatCode>#,##0.00</c:formatCode>
                <c:ptCount val="9"/>
                <c:pt idx="0">
                  <c:v>832192645.13483882</c:v>
                </c:pt>
                <c:pt idx="1">
                  <c:v>690086047.24306655</c:v>
                </c:pt>
                <c:pt idx="2">
                  <c:v>523648712.63893718</c:v>
                </c:pt>
                <c:pt idx="3">
                  <c:v>522617820.64651191</c:v>
                </c:pt>
                <c:pt idx="4">
                  <c:v>520792909.97850972</c:v>
                </c:pt>
                <c:pt idx="5">
                  <c:v>511200741.67415798</c:v>
                </c:pt>
                <c:pt idx="6">
                  <c:v>476639189.78249681</c:v>
                </c:pt>
                <c:pt idx="7">
                  <c:v>349405602.31198782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F1-2846-AC84-F0A123FA3104}"/>
            </c:ext>
          </c:extLst>
        </c:ser>
        <c:ser>
          <c:idx val="6"/>
          <c:order val="6"/>
          <c:tx>
            <c:v>SMR Nuclear</c:v>
          </c:tx>
          <c:spPr>
            <a:solidFill>
              <a:srgbClr val="ECABE8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BAU!$O$23:$O$31</c:f>
              <c:numCache>
                <c:formatCode>#,##0.00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F1-2846-AC84-F0A123FA3104}"/>
            </c:ext>
          </c:extLst>
        </c:ser>
        <c:ser>
          <c:idx val="7"/>
          <c:order val="7"/>
          <c:tx>
            <c:v>MSR Nuclear</c:v>
          </c:tx>
          <c:spPr>
            <a:solidFill>
              <a:srgbClr val="C502C3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BAU!$P$23:$P$31</c:f>
              <c:numCache>
                <c:formatCode>#,##0.00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F1-2846-AC84-F0A123FA3104}"/>
            </c:ext>
          </c:extLst>
        </c:ser>
        <c:ser>
          <c:idx val="8"/>
          <c:order val="8"/>
          <c:tx>
            <c:v>Hydro</c:v>
          </c:tx>
          <c:spPr>
            <a:solidFill>
              <a:srgbClr val="3AADE3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BAU!$G$23:$G$31</c:f>
              <c:numCache>
                <c:formatCode>#,##0.00</c:formatCode>
                <c:ptCount val="9"/>
                <c:pt idx="0">
                  <c:v>289909681.48692769</c:v>
                </c:pt>
                <c:pt idx="1">
                  <c:v>305385288.61073452</c:v>
                </c:pt>
                <c:pt idx="2">
                  <c:v>309506011.66551769</c:v>
                </c:pt>
                <c:pt idx="3">
                  <c:v>309702241.27153927</c:v>
                </c:pt>
                <c:pt idx="4">
                  <c:v>311126659.52966559</c:v>
                </c:pt>
                <c:pt idx="5">
                  <c:v>311132827.17675322</c:v>
                </c:pt>
                <c:pt idx="6">
                  <c:v>311136595.32757139</c:v>
                </c:pt>
                <c:pt idx="7">
                  <c:v>311147551.15516102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F1-2846-AC84-F0A123FA3104}"/>
            </c:ext>
          </c:extLst>
        </c:ser>
        <c:ser>
          <c:idx val="9"/>
          <c:order val="9"/>
          <c:tx>
            <c:v>Wind</c:v>
          </c:tx>
          <c:spPr>
            <a:solidFill>
              <a:srgbClr val="87A52D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BAU!$H$23:$H$31</c:f>
              <c:numCache>
                <c:formatCode>#,##0.00</c:formatCode>
                <c:ptCount val="9"/>
                <c:pt idx="0">
                  <c:v>293698910.6004318</c:v>
                </c:pt>
                <c:pt idx="1">
                  <c:v>364454639.8806532</c:v>
                </c:pt>
                <c:pt idx="2">
                  <c:v>569706883.24208665</c:v>
                </c:pt>
                <c:pt idx="3">
                  <c:v>814896475.61257446</c:v>
                </c:pt>
                <c:pt idx="4">
                  <c:v>1129351974.7175</c:v>
                </c:pt>
                <c:pt idx="5">
                  <c:v>1466262354.7606609</c:v>
                </c:pt>
                <c:pt idx="6">
                  <c:v>1659508129.6553161</c:v>
                </c:pt>
                <c:pt idx="7">
                  <c:v>1863840580.4189091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F1-2846-AC84-F0A123FA3104}"/>
            </c:ext>
          </c:extLst>
        </c:ser>
        <c:ser>
          <c:idx val="10"/>
          <c:order val="10"/>
          <c:tx>
            <c:v>Offshore</c:v>
          </c:tx>
          <c:spPr>
            <a:solidFill>
              <a:srgbClr val="0067B4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BAU!$I$23:$I$31</c:f>
              <c:numCache>
                <c:formatCode>#,##0.00</c:formatCode>
                <c:ptCount val="9"/>
                <c:pt idx="0">
                  <c:v>96733.234397999287</c:v>
                </c:pt>
                <c:pt idx="1">
                  <c:v>12365715.10411701</c:v>
                </c:pt>
                <c:pt idx="2">
                  <c:v>24602220.01215199</c:v>
                </c:pt>
                <c:pt idx="3">
                  <c:v>41232778.165587112</c:v>
                </c:pt>
                <c:pt idx="4">
                  <c:v>58263946.20597817</c:v>
                </c:pt>
                <c:pt idx="5">
                  <c:v>60568457.345708102</c:v>
                </c:pt>
                <c:pt idx="6">
                  <c:v>60590223.784588799</c:v>
                </c:pt>
                <c:pt idx="7">
                  <c:v>60650362.018243171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F1-2846-AC84-F0A123FA3104}"/>
            </c:ext>
          </c:extLst>
        </c:ser>
        <c:ser>
          <c:idx val="11"/>
          <c:order val="11"/>
          <c:tx>
            <c:v>Rooftop PV</c:v>
          </c:tx>
          <c:spPr>
            <a:solidFill>
              <a:srgbClr val="BC000A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BAU!$J$23:$J$31</c:f>
              <c:numCache>
                <c:formatCode>#,##0.00</c:formatCode>
                <c:ptCount val="9"/>
                <c:pt idx="0">
                  <c:v>42710588.031292044</c:v>
                </c:pt>
                <c:pt idx="1">
                  <c:v>75956599.606848657</c:v>
                </c:pt>
                <c:pt idx="2">
                  <c:v>77944898.777454168</c:v>
                </c:pt>
                <c:pt idx="3">
                  <c:v>77135208.077008754</c:v>
                </c:pt>
                <c:pt idx="4">
                  <c:v>76343502.568416074</c:v>
                </c:pt>
                <c:pt idx="5">
                  <c:v>74933160.281023085</c:v>
                </c:pt>
                <c:pt idx="6">
                  <c:v>73828204.63331899</c:v>
                </c:pt>
                <c:pt idx="7">
                  <c:v>73303856.320072949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F1-2846-AC84-F0A123FA3104}"/>
            </c:ext>
          </c:extLst>
        </c:ser>
        <c:ser>
          <c:idx val="12"/>
          <c:order val="12"/>
          <c:tx>
            <c:v>Utility PV</c:v>
          </c:tx>
          <c:spPr>
            <a:solidFill>
              <a:srgbClr val="E31013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BAU!$K$23:$K$31</c:f>
              <c:numCache>
                <c:formatCode>#,##0.00</c:formatCode>
                <c:ptCount val="9"/>
                <c:pt idx="0">
                  <c:v>59690987.701063097</c:v>
                </c:pt>
                <c:pt idx="1">
                  <c:v>94916388.409565121</c:v>
                </c:pt>
                <c:pt idx="2">
                  <c:v>209275870.65557179</c:v>
                </c:pt>
                <c:pt idx="3">
                  <c:v>338081971.83486432</c:v>
                </c:pt>
                <c:pt idx="4">
                  <c:v>502718543.45039147</c:v>
                </c:pt>
                <c:pt idx="5">
                  <c:v>648535143.53199208</c:v>
                </c:pt>
                <c:pt idx="6">
                  <c:v>785864781.37630916</c:v>
                </c:pt>
                <c:pt idx="7">
                  <c:v>891968058.92149365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F1-2846-AC84-F0A123FA3104}"/>
            </c:ext>
          </c:extLst>
        </c:ser>
        <c:ser>
          <c:idx val="13"/>
          <c:order val="13"/>
          <c:tx>
            <c:v>Geo/Bio</c:v>
          </c:tx>
          <c:spPr>
            <a:solidFill>
              <a:srgbClr val="DEEED5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BAU!$M$23:$M$31</c:f>
              <c:numCache>
                <c:formatCode>#,##0.00</c:formatCode>
                <c:ptCount val="9"/>
                <c:pt idx="0">
                  <c:v>162186679.05150509</c:v>
                </c:pt>
                <c:pt idx="1">
                  <c:v>162096183.10695079</c:v>
                </c:pt>
                <c:pt idx="2">
                  <c:v>162149540.40632409</c:v>
                </c:pt>
                <c:pt idx="3">
                  <c:v>162031778.69032171</c:v>
                </c:pt>
                <c:pt idx="4">
                  <c:v>161460207.04457039</c:v>
                </c:pt>
                <c:pt idx="5">
                  <c:v>159474559.88021609</c:v>
                </c:pt>
                <c:pt idx="6">
                  <c:v>158442608.76183531</c:v>
                </c:pt>
                <c:pt idx="7">
                  <c:v>158081716.25549391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7F1-2846-AC84-F0A123FA3104}"/>
            </c:ext>
          </c:extLst>
        </c:ser>
        <c:ser>
          <c:idx val="14"/>
          <c:order val="14"/>
          <c:tx>
            <c:v>Max Load</c:v>
          </c:tx>
          <c:spPr>
            <a:solidFill>
              <a:srgbClr val="799AB9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BAU!$S$23:$S$30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192535.03099999999</c:v>
                </c:pt>
                <c:pt idx="4">
                  <c:v>603026.74500000011</c:v>
                </c:pt>
                <c:pt idx="5">
                  <c:v>612722.84800000046</c:v>
                </c:pt>
                <c:pt idx="6">
                  <c:v>1087111.6349999988</c:v>
                </c:pt>
                <c:pt idx="7">
                  <c:v>2558935.9310000003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F1-2846-AC84-F0A123FA3104}"/>
            </c:ext>
          </c:extLst>
        </c:ser>
        <c:ser>
          <c:idx val="15"/>
          <c:order val="15"/>
          <c:tx>
            <c:v>Max Altered Load</c:v>
          </c:tx>
          <c:spPr>
            <a:solidFill>
              <a:srgbClr val="B99879"/>
            </a:solidFill>
          </c:spPr>
          <c:invertIfNegative val="0"/>
          <c:cat>
            <c:numRef>
              <c:f>BAU!$A$23:$A$31</c:f>
              <c:numCache>
                <c:formatCode>@</c:formatCode>
                <c:ptCount val="9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BAU!$T$23:$T$30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F-D7F1-2846-AC84-F0A123FA3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50090001"/>
        <c:axId val="50090002"/>
      </c:barChart>
      <c:catAx>
        <c:axId val="50090001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12700">
            <a:solidFill>
              <a:srgbClr val="000000"/>
            </a:solidFill>
          </a:ln>
        </c:spPr>
        <c:txPr>
          <a:bodyPr/>
          <a:lstStyle/>
          <a:p>
            <a:pPr>
              <a:defRPr sz="1400" baseline="0">
                <a:latin typeface="Open Sans"/>
              </a:defRPr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9000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00" b="1" baseline="0">
                    <a:latin typeface="Open Sans"/>
                  </a:defRPr>
                </a:pPr>
                <a:r>
                  <a:rPr lang="en-US" sz="1800" b="1" baseline="0">
                    <a:latin typeface="Open Sans"/>
                  </a:rPr>
                  <a:t>Generation (GWh)</a:t>
                </a:r>
              </a:p>
            </c:rich>
          </c:tx>
          <c:overlay val="0"/>
        </c:title>
        <c:numFmt formatCode="#,##0.00" sourceLinked="1"/>
        <c:majorTickMark val="out"/>
        <c:minorTickMark val="in"/>
        <c:tickLblPos val="nextTo"/>
        <c:spPr>
          <a:ln w="12700">
            <a:solidFill>
              <a:srgbClr val="000000"/>
            </a:solidFill>
          </a:ln>
        </c:spPr>
        <c:txPr>
          <a:bodyPr/>
          <a:lstStyle/>
          <a:p>
            <a:pPr>
              <a:defRPr sz="1600" baseline="0">
                <a:latin typeface="Open Sans"/>
              </a:defRPr>
            </a:pPr>
            <a:endParaRPr lang="en-US"/>
          </a:p>
        </c:txPr>
        <c:crossAx val="50090001"/>
        <c:crosses val="autoZero"/>
        <c:crossBetween val="between"/>
        <c:dispUnits>
          <c:builtInUnit val="thousands"/>
        </c:dispUnits>
      </c:valAx>
      <c:spPr>
        <a:solidFill>
          <a:srgbClr val="FFFFFF">
            <a:alpha val="0"/>
          </a:srgbClr>
        </a:solidFill>
        <a:ln w="25400">
          <a:solidFill>
            <a:srgbClr val="000000"/>
          </a:solidFill>
          <a:prstDash val="solid"/>
        </a:ln>
      </c:spPr>
    </c:plotArea>
    <c:legend>
      <c:legendPos val="b"/>
      <c:overlay val="0"/>
      <c:txPr>
        <a:bodyPr/>
        <a:lstStyle/>
        <a:p>
          <a:pPr>
            <a:defRPr sz="1600" b="0" baseline="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00">
        <a:alpha val="0"/>
      </a:srgb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baseline="0">
                <a:latin typeface="Open Sans"/>
              </a:defRPr>
            </a:pPr>
            <a:r>
              <a:rPr lang="en-US" sz="2000" b="1" baseline="0">
                <a:latin typeface="Open Sans"/>
              </a:rPr>
              <a:t>WIS:dom® Aggregated Generation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Coal</c:v>
          </c:tx>
          <c:spPr>
            <a:solidFill>
              <a:srgbClr val="3D3D3C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'BAU-DER'!$B$23:$B$30</c:f>
              <c:numCache>
                <c:formatCode>#,##0.00</c:formatCode>
                <c:ptCount val="8"/>
                <c:pt idx="0">
                  <c:v>1234745462.84571</c:v>
                </c:pt>
                <c:pt idx="1">
                  <c:v>1585958816.7205789</c:v>
                </c:pt>
                <c:pt idx="2">
                  <c:v>1354117312.396533</c:v>
                </c:pt>
                <c:pt idx="3">
                  <c:v>642821225.5700103</c:v>
                </c:pt>
                <c:pt idx="4">
                  <c:v>82282324.323055059</c:v>
                </c:pt>
                <c:pt idx="5">
                  <c:v>1648115.589649997</c:v>
                </c:pt>
                <c:pt idx="6">
                  <c:v>1192941.4777290029</c:v>
                </c:pt>
                <c:pt idx="7">
                  <c:v>1009160.127822999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82-6543-8F88-AE64E0CD3615}"/>
            </c:ext>
          </c:extLst>
        </c:ser>
        <c:ser>
          <c:idx val="1"/>
          <c:order val="1"/>
          <c:tx>
            <c:v>NGCC</c:v>
          </c:tx>
          <c:spPr>
            <a:solidFill>
              <a:srgbClr val="808080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'BAU-DER'!$C$23:$C$30</c:f>
              <c:numCache>
                <c:formatCode>#,##0.00</c:formatCode>
                <c:ptCount val="8"/>
                <c:pt idx="0">
                  <c:v>1104667473.185797</c:v>
                </c:pt>
                <c:pt idx="1">
                  <c:v>1044062641.043225</c:v>
                </c:pt>
                <c:pt idx="2">
                  <c:v>1137901421.391525</c:v>
                </c:pt>
                <c:pt idx="3">
                  <c:v>1490388385.4798491</c:v>
                </c:pt>
                <c:pt idx="4">
                  <c:v>1595889456.001662</c:v>
                </c:pt>
                <c:pt idx="5">
                  <c:v>1337213160.20365</c:v>
                </c:pt>
                <c:pt idx="6">
                  <c:v>1286568796.1994159</c:v>
                </c:pt>
                <c:pt idx="7">
                  <c:v>1345009392.500133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82-6543-8F88-AE64E0CD3615}"/>
            </c:ext>
          </c:extLst>
        </c:ser>
        <c:ser>
          <c:idx val="2"/>
          <c:order val="2"/>
          <c:tx>
            <c:v>NG w/ CCS</c:v>
          </c:tx>
          <c:spPr>
            <a:solidFill>
              <a:srgbClr val="BB8321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'BAU-DER'!$N$23:$N$30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2-6543-8F88-AE64E0CD3615}"/>
            </c:ext>
          </c:extLst>
        </c:ser>
        <c:ser>
          <c:idx val="3"/>
          <c:order val="3"/>
          <c:tx>
            <c:v>NGCT</c:v>
          </c:tx>
          <c:spPr>
            <a:solidFill>
              <a:srgbClr val="E4E2E2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'BAU-DER'!$D$23:$D$30</c:f>
              <c:numCache>
                <c:formatCode>#,##0.00</c:formatCode>
                <c:ptCount val="8"/>
                <c:pt idx="0">
                  <c:v>49278937.611996926</c:v>
                </c:pt>
                <c:pt idx="1">
                  <c:v>47809002.226743042</c:v>
                </c:pt>
                <c:pt idx="2">
                  <c:v>52572756.807390243</c:v>
                </c:pt>
                <c:pt idx="3">
                  <c:v>9425478.5600719452</c:v>
                </c:pt>
                <c:pt idx="4">
                  <c:v>20455132.517379031</c:v>
                </c:pt>
                <c:pt idx="5">
                  <c:v>10673512.198990021</c:v>
                </c:pt>
                <c:pt idx="6">
                  <c:v>11482696.310098959</c:v>
                </c:pt>
                <c:pt idx="7">
                  <c:v>15846821.70446999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82-6543-8F88-AE64E0CD3615}"/>
            </c:ext>
          </c:extLst>
        </c:ser>
        <c:ser>
          <c:idx val="4"/>
          <c:order val="4"/>
          <c:tx>
            <c:v>Storage</c:v>
          </c:tx>
          <c:spPr>
            <a:solidFill>
              <a:srgbClr val="FFB62E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'BAU-DER'!$E$23:$E$30</c:f>
              <c:numCache>
                <c:formatCode>#,##0.00</c:formatCode>
                <c:ptCount val="8"/>
                <c:pt idx="0">
                  <c:v>11843369.548650039</c:v>
                </c:pt>
                <c:pt idx="1">
                  <c:v>18692723.49245397</c:v>
                </c:pt>
                <c:pt idx="2">
                  <c:v>42179137.670249939</c:v>
                </c:pt>
                <c:pt idx="3">
                  <c:v>66934643.679704092</c:v>
                </c:pt>
                <c:pt idx="4">
                  <c:v>106730279.96745621</c:v>
                </c:pt>
                <c:pt idx="5">
                  <c:v>163268114.49589941</c:v>
                </c:pt>
                <c:pt idx="6">
                  <c:v>211865458.00541309</c:v>
                </c:pt>
                <c:pt idx="7">
                  <c:v>280667663.42409539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82-6543-8F88-AE64E0CD3615}"/>
            </c:ext>
          </c:extLst>
        </c:ser>
        <c:ser>
          <c:idx val="5"/>
          <c:order val="5"/>
          <c:tx>
            <c:v>Nuclear</c:v>
          </c:tx>
          <c:spPr>
            <a:solidFill>
              <a:srgbClr val="713089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'BAU-DER'!$F$23:$F$30</c:f>
              <c:numCache>
                <c:formatCode>#,##0.00</c:formatCode>
                <c:ptCount val="8"/>
                <c:pt idx="0">
                  <c:v>832192645.13483882</c:v>
                </c:pt>
                <c:pt idx="1">
                  <c:v>649749329.97931302</c:v>
                </c:pt>
                <c:pt idx="2">
                  <c:v>475620888.2544288</c:v>
                </c:pt>
                <c:pt idx="3">
                  <c:v>475142994.00818032</c:v>
                </c:pt>
                <c:pt idx="4">
                  <c:v>473623370.95132148</c:v>
                </c:pt>
                <c:pt idx="5">
                  <c:v>467294116.110717</c:v>
                </c:pt>
                <c:pt idx="6">
                  <c:v>403151536.98930538</c:v>
                </c:pt>
                <c:pt idx="7">
                  <c:v>277420725.22481942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82-6543-8F88-AE64E0CD3615}"/>
            </c:ext>
          </c:extLst>
        </c:ser>
        <c:ser>
          <c:idx val="6"/>
          <c:order val="6"/>
          <c:tx>
            <c:v>SMR Nuclear</c:v>
          </c:tx>
          <c:spPr>
            <a:solidFill>
              <a:srgbClr val="ECABE8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'BAU-DER'!$O$23:$O$30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82-6543-8F88-AE64E0CD3615}"/>
            </c:ext>
          </c:extLst>
        </c:ser>
        <c:ser>
          <c:idx val="7"/>
          <c:order val="7"/>
          <c:tx>
            <c:v>MSR Nuclear</c:v>
          </c:tx>
          <c:spPr>
            <a:solidFill>
              <a:srgbClr val="C502C3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'BAU-DER'!$P$23:$P$30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782-6543-8F88-AE64E0CD3615}"/>
            </c:ext>
          </c:extLst>
        </c:ser>
        <c:ser>
          <c:idx val="8"/>
          <c:order val="8"/>
          <c:tx>
            <c:v>Hydro</c:v>
          </c:tx>
          <c:spPr>
            <a:solidFill>
              <a:srgbClr val="3AADE3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'BAU-DER'!$G$23:$G$30</c:f>
              <c:numCache>
                <c:formatCode>#,##0.00</c:formatCode>
                <c:ptCount val="8"/>
                <c:pt idx="0">
                  <c:v>289909681.48692769</c:v>
                </c:pt>
                <c:pt idx="1">
                  <c:v>304795449.78679162</c:v>
                </c:pt>
                <c:pt idx="2">
                  <c:v>308688207.84784633</c:v>
                </c:pt>
                <c:pt idx="3">
                  <c:v>309121951.04390138</c:v>
                </c:pt>
                <c:pt idx="4">
                  <c:v>310618613.80835998</c:v>
                </c:pt>
                <c:pt idx="5">
                  <c:v>310619949.57638258</c:v>
                </c:pt>
                <c:pt idx="6">
                  <c:v>310634121.97568369</c:v>
                </c:pt>
                <c:pt idx="7">
                  <c:v>310634961.42894143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82-6543-8F88-AE64E0CD3615}"/>
            </c:ext>
          </c:extLst>
        </c:ser>
        <c:ser>
          <c:idx val="9"/>
          <c:order val="9"/>
          <c:tx>
            <c:v>Wind</c:v>
          </c:tx>
          <c:spPr>
            <a:solidFill>
              <a:srgbClr val="87A52D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'BAU-DER'!$H$23:$H$30</c:f>
              <c:numCache>
                <c:formatCode>#,##0.00</c:formatCode>
                <c:ptCount val="8"/>
                <c:pt idx="0">
                  <c:v>293698910.6004318</c:v>
                </c:pt>
                <c:pt idx="1">
                  <c:v>364073436.80417329</c:v>
                </c:pt>
                <c:pt idx="2">
                  <c:v>572328260.18983424</c:v>
                </c:pt>
                <c:pt idx="3">
                  <c:v>818974452.79661882</c:v>
                </c:pt>
                <c:pt idx="4">
                  <c:v>1130169842.4357669</c:v>
                </c:pt>
                <c:pt idx="5">
                  <c:v>1470561964.511992</c:v>
                </c:pt>
                <c:pt idx="6">
                  <c:v>1662653221.428371</c:v>
                </c:pt>
                <c:pt idx="7">
                  <c:v>1870437091.0650921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782-6543-8F88-AE64E0CD3615}"/>
            </c:ext>
          </c:extLst>
        </c:ser>
        <c:ser>
          <c:idx val="10"/>
          <c:order val="10"/>
          <c:tx>
            <c:v>Offshore</c:v>
          </c:tx>
          <c:spPr>
            <a:solidFill>
              <a:srgbClr val="0067B4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'BAU-DER'!$I$23:$I$30</c:f>
              <c:numCache>
                <c:formatCode>#,##0.00</c:formatCode>
                <c:ptCount val="8"/>
                <c:pt idx="0">
                  <c:v>96733.234397999287</c:v>
                </c:pt>
                <c:pt idx="1">
                  <c:v>12372770.175654011</c:v>
                </c:pt>
                <c:pt idx="2">
                  <c:v>24568960.828139089</c:v>
                </c:pt>
                <c:pt idx="3">
                  <c:v>41209958.943799064</c:v>
                </c:pt>
                <c:pt idx="4">
                  <c:v>58283282.567291029</c:v>
                </c:pt>
                <c:pt idx="5">
                  <c:v>60500918.091766097</c:v>
                </c:pt>
                <c:pt idx="6">
                  <c:v>60498347.340149097</c:v>
                </c:pt>
                <c:pt idx="7">
                  <c:v>60555988.554912373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782-6543-8F88-AE64E0CD3615}"/>
            </c:ext>
          </c:extLst>
        </c:ser>
        <c:ser>
          <c:idx val="11"/>
          <c:order val="11"/>
          <c:tx>
            <c:v>Rooftop PV</c:v>
          </c:tx>
          <c:spPr>
            <a:solidFill>
              <a:srgbClr val="BC000A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'BAU-DER'!$J$23:$J$30</c:f>
              <c:numCache>
                <c:formatCode>#,##0.00</c:formatCode>
                <c:ptCount val="8"/>
                <c:pt idx="0">
                  <c:v>42710588.031292044</c:v>
                </c:pt>
                <c:pt idx="1">
                  <c:v>75840131.591710672</c:v>
                </c:pt>
                <c:pt idx="2">
                  <c:v>92729081.580015019</c:v>
                </c:pt>
                <c:pt idx="3">
                  <c:v>127695332.8772534</c:v>
                </c:pt>
                <c:pt idx="4">
                  <c:v>158962292.33130711</c:v>
                </c:pt>
                <c:pt idx="5">
                  <c:v>187271292.66588089</c:v>
                </c:pt>
                <c:pt idx="6">
                  <c:v>207936287.11075571</c:v>
                </c:pt>
                <c:pt idx="7">
                  <c:v>224729164.4332774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782-6543-8F88-AE64E0CD3615}"/>
            </c:ext>
          </c:extLst>
        </c:ser>
        <c:ser>
          <c:idx val="12"/>
          <c:order val="12"/>
          <c:tx>
            <c:v>Utility PV</c:v>
          </c:tx>
          <c:spPr>
            <a:solidFill>
              <a:srgbClr val="E31013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'BAU-DER'!$K$23:$K$30</c:f>
              <c:numCache>
                <c:formatCode>#,##0.00</c:formatCode>
                <c:ptCount val="8"/>
                <c:pt idx="0">
                  <c:v>59690987.701063097</c:v>
                </c:pt>
                <c:pt idx="1">
                  <c:v>92237647.877379939</c:v>
                </c:pt>
                <c:pt idx="2">
                  <c:v>214884969.46360701</c:v>
                </c:pt>
                <c:pt idx="3">
                  <c:v>347420737.48952383</c:v>
                </c:pt>
                <c:pt idx="4">
                  <c:v>522350264.03874463</c:v>
                </c:pt>
                <c:pt idx="5">
                  <c:v>646748898.08311427</c:v>
                </c:pt>
                <c:pt idx="6">
                  <c:v>723176548.81477439</c:v>
                </c:pt>
                <c:pt idx="7">
                  <c:v>783360278.07794356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782-6543-8F88-AE64E0CD3615}"/>
            </c:ext>
          </c:extLst>
        </c:ser>
        <c:ser>
          <c:idx val="13"/>
          <c:order val="13"/>
          <c:tx>
            <c:v>Geo/Bio</c:v>
          </c:tx>
          <c:spPr>
            <a:solidFill>
              <a:srgbClr val="DEEED5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'BAU-DER'!$M$23:$M$30</c:f>
              <c:numCache>
                <c:formatCode>#,##0.00</c:formatCode>
                <c:ptCount val="8"/>
                <c:pt idx="0">
                  <c:v>162186679.05150509</c:v>
                </c:pt>
                <c:pt idx="1">
                  <c:v>161838020.58776999</c:v>
                </c:pt>
                <c:pt idx="2">
                  <c:v>162121462.11687791</c:v>
                </c:pt>
                <c:pt idx="3">
                  <c:v>162020602.93646279</c:v>
                </c:pt>
                <c:pt idx="4">
                  <c:v>161619869.7664791</c:v>
                </c:pt>
                <c:pt idx="5">
                  <c:v>159689208.972128</c:v>
                </c:pt>
                <c:pt idx="6">
                  <c:v>158575987.14560989</c:v>
                </c:pt>
                <c:pt idx="7">
                  <c:v>158373513.8937282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782-6543-8F88-AE64E0CD3615}"/>
            </c:ext>
          </c:extLst>
        </c:ser>
        <c:ser>
          <c:idx val="14"/>
          <c:order val="14"/>
          <c:tx>
            <c:v>Max Load</c:v>
          </c:tx>
          <c:spPr>
            <a:solidFill>
              <a:srgbClr val="799AB9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'BAU-DER'!$S$23:$S$30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467.40599999999995</c:v>
                </c:pt>
                <c:pt idx="3">
                  <c:v>729150.20900000038</c:v>
                </c:pt>
                <c:pt idx="4">
                  <c:v>673999.07000000007</c:v>
                </c:pt>
                <c:pt idx="5">
                  <c:v>2486978.8650000012</c:v>
                </c:pt>
                <c:pt idx="6">
                  <c:v>43607489.41300007</c:v>
                </c:pt>
                <c:pt idx="7">
                  <c:v>34665718.540000133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82-6543-8F88-AE64E0CD3615}"/>
            </c:ext>
          </c:extLst>
        </c:ser>
        <c:ser>
          <c:idx val="15"/>
          <c:order val="15"/>
          <c:tx>
            <c:v>Max Altered Load</c:v>
          </c:tx>
          <c:spPr>
            <a:solidFill>
              <a:srgbClr val="B99879"/>
            </a:solidFill>
          </c:spPr>
          <c:invertIfNegative val="0"/>
          <c:cat>
            <c:numRef>
              <c:f>'BAU-DER'!$A$23:$A$30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'BAU-DER'!$T$23:$T$30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F-7782-6543-8F88-AE64E0CD3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50090001"/>
        <c:axId val="50090002"/>
      </c:barChart>
      <c:catAx>
        <c:axId val="50090001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12700">
            <a:solidFill>
              <a:srgbClr val="000000"/>
            </a:solidFill>
          </a:ln>
        </c:spPr>
        <c:txPr>
          <a:bodyPr/>
          <a:lstStyle/>
          <a:p>
            <a:pPr>
              <a:defRPr sz="1400" baseline="0">
                <a:latin typeface="Open Sans"/>
              </a:defRPr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9000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00" b="1" baseline="0">
                    <a:latin typeface="Open Sans"/>
                  </a:defRPr>
                </a:pPr>
                <a:r>
                  <a:rPr lang="en-US" sz="1800" b="1" baseline="0">
                    <a:latin typeface="Open Sans"/>
                  </a:rPr>
                  <a:t>Generation (GWh)</a:t>
                </a:r>
              </a:p>
            </c:rich>
          </c:tx>
          <c:overlay val="0"/>
        </c:title>
        <c:numFmt formatCode="#,##0.00" sourceLinked="1"/>
        <c:majorTickMark val="out"/>
        <c:minorTickMark val="in"/>
        <c:tickLblPos val="nextTo"/>
        <c:spPr>
          <a:ln w="12700">
            <a:solidFill>
              <a:srgbClr val="000000"/>
            </a:solidFill>
          </a:ln>
        </c:spPr>
        <c:txPr>
          <a:bodyPr/>
          <a:lstStyle/>
          <a:p>
            <a:pPr>
              <a:defRPr sz="1600" baseline="0">
                <a:latin typeface="Open Sans"/>
              </a:defRPr>
            </a:pPr>
            <a:endParaRPr lang="en-US"/>
          </a:p>
        </c:txPr>
        <c:crossAx val="50090001"/>
        <c:crosses val="autoZero"/>
        <c:crossBetween val="between"/>
        <c:dispUnits>
          <c:builtInUnit val="thousands"/>
        </c:dispUnits>
      </c:valAx>
      <c:spPr>
        <a:solidFill>
          <a:srgbClr val="FFFFFF">
            <a:alpha val="0"/>
          </a:srgbClr>
        </a:solidFill>
        <a:ln w="25400">
          <a:solidFill>
            <a:srgbClr val="000000"/>
          </a:solidFill>
          <a:prstDash val="solid"/>
        </a:ln>
      </c:spPr>
    </c:plotArea>
    <c:legend>
      <c:legendPos val="b"/>
      <c:overlay val="0"/>
      <c:txPr>
        <a:bodyPr/>
        <a:lstStyle/>
        <a:p>
          <a:pPr>
            <a:defRPr sz="1600" b="0" baseline="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00">
        <a:alpha val="0"/>
      </a:srgb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baseline="0">
                <a:latin typeface="Open Sans"/>
              </a:defRPr>
            </a:pPr>
            <a:r>
              <a:rPr lang="en-US" sz="2000" b="1" baseline="0">
                <a:latin typeface="Open Sans"/>
              </a:rPr>
              <a:t>WIS:dom® Aggregated Generation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Coal</c:v>
          </c:tx>
          <c:spPr>
            <a:solidFill>
              <a:srgbClr val="3D3D3C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CE!$B$23:$B$30</c:f>
              <c:numCache>
                <c:formatCode>#,##0.00</c:formatCode>
                <c:ptCount val="8"/>
                <c:pt idx="0">
                  <c:v>1234745462.84571</c:v>
                </c:pt>
                <c:pt idx="1">
                  <c:v>1268095257.856786</c:v>
                </c:pt>
                <c:pt idx="2">
                  <c:v>928906348.59457839</c:v>
                </c:pt>
                <c:pt idx="3">
                  <c:v>393097135.09415209</c:v>
                </c:pt>
                <c:pt idx="4">
                  <c:v>53006115.647139996</c:v>
                </c:pt>
                <c:pt idx="5">
                  <c:v>495655.27779999981</c:v>
                </c:pt>
                <c:pt idx="6">
                  <c:v>166887.51507299999</c:v>
                </c:pt>
                <c:pt idx="7">
                  <c:v>73385.691048000197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1-1845-9A89-D1B72530ED55}"/>
            </c:ext>
          </c:extLst>
        </c:ser>
        <c:ser>
          <c:idx val="1"/>
          <c:order val="1"/>
          <c:tx>
            <c:v>NGCC</c:v>
          </c:tx>
          <c:spPr>
            <a:solidFill>
              <a:srgbClr val="808080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CE!$C$23:$C$30</c:f>
              <c:numCache>
                <c:formatCode>#,##0.00</c:formatCode>
                <c:ptCount val="8"/>
                <c:pt idx="0">
                  <c:v>1104667473.185797</c:v>
                </c:pt>
                <c:pt idx="1">
                  <c:v>1178801114.869447</c:v>
                </c:pt>
                <c:pt idx="2">
                  <c:v>1182727931.4615531</c:v>
                </c:pt>
                <c:pt idx="3">
                  <c:v>1303421116.2869129</c:v>
                </c:pt>
                <c:pt idx="4">
                  <c:v>1077747361.10039</c:v>
                </c:pt>
                <c:pt idx="5">
                  <c:v>860691775.90605974</c:v>
                </c:pt>
                <c:pt idx="6">
                  <c:v>560463061.36047685</c:v>
                </c:pt>
                <c:pt idx="7">
                  <c:v>189725692.14740419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31-1845-9A89-D1B72530ED55}"/>
            </c:ext>
          </c:extLst>
        </c:ser>
        <c:ser>
          <c:idx val="2"/>
          <c:order val="2"/>
          <c:tx>
            <c:v>NG w/ CCS</c:v>
          </c:tx>
          <c:spPr>
            <a:solidFill>
              <a:srgbClr val="BB8321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CE!$N$23:$N$30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31-1845-9A89-D1B72530ED55}"/>
            </c:ext>
          </c:extLst>
        </c:ser>
        <c:ser>
          <c:idx val="3"/>
          <c:order val="3"/>
          <c:tx>
            <c:v>NGCT</c:v>
          </c:tx>
          <c:spPr>
            <a:solidFill>
              <a:srgbClr val="E4E2E2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CE!$D$23:$D$30</c:f>
              <c:numCache>
                <c:formatCode>#,##0.00</c:formatCode>
                <c:ptCount val="8"/>
                <c:pt idx="0">
                  <c:v>49278937.611996926</c:v>
                </c:pt>
                <c:pt idx="1">
                  <c:v>41731630.693617128</c:v>
                </c:pt>
                <c:pt idx="2">
                  <c:v>25243471.34960404</c:v>
                </c:pt>
                <c:pt idx="3">
                  <c:v>6804957.6140070278</c:v>
                </c:pt>
                <c:pt idx="4">
                  <c:v>33469272.70205304</c:v>
                </c:pt>
                <c:pt idx="5">
                  <c:v>25142755.942109011</c:v>
                </c:pt>
                <c:pt idx="6">
                  <c:v>12454084.13905102</c:v>
                </c:pt>
                <c:pt idx="7">
                  <c:v>27403468.590888072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31-1845-9A89-D1B72530ED55}"/>
            </c:ext>
          </c:extLst>
        </c:ser>
        <c:ser>
          <c:idx val="4"/>
          <c:order val="4"/>
          <c:tx>
            <c:v>Storage</c:v>
          </c:tx>
          <c:spPr>
            <a:solidFill>
              <a:srgbClr val="FFB62E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CE!$E$23:$E$30</c:f>
              <c:numCache>
                <c:formatCode>#,##0.00</c:formatCode>
                <c:ptCount val="8"/>
                <c:pt idx="0">
                  <c:v>11843369.548650039</c:v>
                </c:pt>
                <c:pt idx="1">
                  <c:v>16627327.02650306</c:v>
                </c:pt>
                <c:pt idx="2">
                  <c:v>23173246.212623969</c:v>
                </c:pt>
                <c:pt idx="3">
                  <c:v>40750952.942005038</c:v>
                </c:pt>
                <c:pt idx="4">
                  <c:v>122259037.5545367</c:v>
                </c:pt>
                <c:pt idx="5">
                  <c:v>182563264.25121889</c:v>
                </c:pt>
                <c:pt idx="6">
                  <c:v>271375484.82933652</c:v>
                </c:pt>
                <c:pt idx="7">
                  <c:v>387353879.99339437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31-1845-9A89-D1B72530ED55}"/>
            </c:ext>
          </c:extLst>
        </c:ser>
        <c:ser>
          <c:idx val="5"/>
          <c:order val="5"/>
          <c:tx>
            <c:v>Nuclear</c:v>
          </c:tx>
          <c:spPr>
            <a:solidFill>
              <a:srgbClr val="713089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CE!$F$23:$F$30</c:f>
              <c:numCache>
                <c:formatCode>#,##0.00</c:formatCode>
                <c:ptCount val="8"/>
                <c:pt idx="0">
                  <c:v>832192645.13483882</c:v>
                </c:pt>
                <c:pt idx="1">
                  <c:v>755895716.42519319</c:v>
                </c:pt>
                <c:pt idx="2">
                  <c:v>716282836.30288994</c:v>
                </c:pt>
                <c:pt idx="3">
                  <c:v>714811290.60190856</c:v>
                </c:pt>
                <c:pt idx="4">
                  <c:v>708244991.85239375</c:v>
                </c:pt>
                <c:pt idx="5">
                  <c:v>649319698.7472074</c:v>
                </c:pt>
                <c:pt idx="6">
                  <c:v>637663692.80023885</c:v>
                </c:pt>
                <c:pt idx="7">
                  <c:v>616684294.48316824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31-1845-9A89-D1B72530ED55}"/>
            </c:ext>
          </c:extLst>
        </c:ser>
        <c:ser>
          <c:idx val="6"/>
          <c:order val="6"/>
          <c:tx>
            <c:v>SMR Nuclear</c:v>
          </c:tx>
          <c:spPr>
            <a:solidFill>
              <a:srgbClr val="ECABE8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CE!$O$23:$O$30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31-1845-9A89-D1B72530ED55}"/>
            </c:ext>
          </c:extLst>
        </c:ser>
        <c:ser>
          <c:idx val="7"/>
          <c:order val="7"/>
          <c:tx>
            <c:v>MSR Nuclear</c:v>
          </c:tx>
          <c:spPr>
            <a:solidFill>
              <a:srgbClr val="C502C3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CE!$P$23:$P$30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31-1845-9A89-D1B72530ED55}"/>
            </c:ext>
          </c:extLst>
        </c:ser>
        <c:ser>
          <c:idx val="8"/>
          <c:order val="8"/>
          <c:tx>
            <c:v>Hydro</c:v>
          </c:tx>
          <c:spPr>
            <a:solidFill>
              <a:srgbClr val="3AADE3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CE!$G$23:$G$30</c:f>
              <c:numCache>
                <c:formatCode>#,##0.00</c:formatCode>
                <c:ptCount val="8"/>
                <c:pt idx="0">
                  <c:v>289909681.48692769</c:v>
                </c:pt>
                <c:pt idx="1">
                  <c:v>307923853.28280813</c:v>
                </c:pt>
                <c:pt idx="2">
                  <c:v>321474336.45277172</c:v>
                </c:pt>
                <c:pt idx="3">
                  <c:v>346333983.46837842</c:v>
                </c:pt>
                <c:pt idx="4">
                  <c:v>395724305.11119097</c:v>
                </c:pt>
                <c:pt idx="5">
                  <c:v>396597722.77943128</c:v>
                </c:pt>
                <c:pt idx="6">
                  <c:v>396738775.04230368</c:v>
                </c:pt>
                <c:pt idx="7">
                  <c:v>413826312.94246781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31-1845-9A89-D1B72530ED55}"/>
            </c:ext>
          </c:extLst>
        </c:ser>
        <c:ser>
          <c:idx val="9"/>
          <c:order val="9"/>
          <c:tx>
            <c:v>Wind</c:v>
          </c:tx>
          <c:spPr>
            <a:solidFill>
              <a:srgbClr val="87A52D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CE!$H$23:$H$30</c:f>
              <c:numCache>
                <c:formatCode>#,##0.00</c:formatCode>
                <c:ptCount val="8"/>
                <c:pt idx="0">
                  <c:v>293698910.6004318</c:v>
                </c:pt>
                <c:pt idx="1">
                  <c:v>365750671.04689783</c:v>
                </c:pt>
                <c:pt idx="2">
                  <c:v>574249964.68483734</c:v>
                </c:pt>
                <c:pt idx="3">
                  <c:v>824109062.53616643</c:v>
                </c:pt>
                <c:pt idx="4">
                  <c:v>1130415961.57177</c:v>
                </c:pt>
                <c:pt idx="5">
                  <c:v>1458464009.6840961</c:v>
                </c:pt>
                <c:pt idx="6">
                  <c:v>1745753467.159868</c:v>
                </c:pt>
                <c:pt idx="7">
                  <c:v>2104955653.6098969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31-1845-9A89-D1B72530ED55}"/>
            </c:ext>
          </c:extLst>
        </c:ser>
        <c:ser>
          <c:idx val="10"/>
          <c:order val="10"/>
          <c:tx>
            <c:v>Offshore</c:v>
          </c:tx>
          <c:spPr>
            <a:solidFill>
              <a:srgbClr val="0067B4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CE!$I$23:$I$30</c:f>
              <c:numCache>
                <c:formatCode>#,##0.00</c:formatCode>
                <c:ptCount val="8"/>
                <c:pt idx="0">
                  <c:v>96733.234397999287</c:v>
                </c:pt>
                <c:pt idx="1">
                  <c:v>12366403.696064981</c:v>
                </c:pt>
                <c:pt idx="2">
                  <c:v>24609350.71181092</c:v>
                </c:pt>
                <c:pt idx="3">
                  <c:v>41286644.644080117</c:v>
                </c:pt>
                <c:pt idx="4">
                  <c:v>57267118.1530689</c:v>
                </c:pt>
                <c:pt idx="5">
                  <c:v>60253533.641378962</c:v>
                </c:pt>
                <c:pt idx="6">
                  <c:v>60057483.642780058</c:v>
                </c:pt>
                <c:pt idx="7">
                  <c:v>58862858.177425832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31-1845-9A89-D1B72530ED55}"/>
            </c:ext>
          </c:extLst>
        </c:ser>
        <c:ser>
          <c:idx val="11"/>
          <c:order val="11"/>
          <c:tx>
            <c:v>Rooftop PV</c:v>
          </c:tx>
          <c:spPr>
            <a:solidFill>
              <a:srgbClr val="BC000A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CE!$J$23:$J$30</c:f>
              <c:numCache>
                <c:formatCode>#,##0.00</c:formatCode>
                <c:ptCount val="8"/>
                <c:pt idx="0">
                  <c:v>42710639.811109044</c:v>
                </c:pt>
                <c:pt idx="1">
                  <c:v>78627294.655901939</c:v>
                </c:pt>
                <c:pt idx="2">
                  <c:v>95390474.135538876</c:v>
                </c:pt>
                <c:pt idx="3">
                  <c:v>130027822.72886001</c:v>
                </c:pt>
                <c:pt idx="4">
                  <c:v>241421973.97324261</c:v>
                </c:pt>
                <c:pt idx="5">
                  <c:v>234373370.18346721</c:v>
                </c:pt>
                <c:pt idx="6">
                  <c:v>225555598.2434099</c:v>
                </c:pt>
                <c:pt idx="7">
                  <c:v>214950650.5093672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031-1845-9A89-D1B72530ED55}"/>
            </c:ext>
          </c:extLst>
        </c:ser>
        <c:ser>
          <c:idx val="12"/>
          <c:order val="12"/>
          <c:tx>
            <c:v>Utility PV</c:v>
          </c:tx>
          <c:spPr>
            <a:solidFill>
              <a:srgbClr val="E31013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CE!$K$23:$K$30</c:f>
              <c:numCache>
                <c:formatCode>#,##0.00</c:formatCode>
                <c:ptCount val="8"/>
                <c:pt idx="0">
                  <c:v>59690987.701063097</c:v>
                </c:pt>
                <c:pt idx="1">
                  <c:v>99562837.731909066</c:v>
                </c:pt>
                <c:pt idx="2">
                  <c:v>218110587.7268635</c:v>
                </c:pt>
                <c:pt idx="3">
                  <c:v>354208395.28021222</c:v>
                </c:pt>
                <c:pt idx="4">
                  <c:v>564544717.10424376</c:v>
                </c:pt>
                <c:pt idx="5">
                  <c:v>695473143.82215381</c:v>
                </c:pt>
                <c:pt idx="6">
                  <c:v>897267319.30044663</c:v>
                </c:pt>
                <c:pt idx="7">
                  <c:v>1127453429.350404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31-1845-9A89-D1B72530ED55}"/>
            </c:ext>
          </c:extLst>
        </c:ser>
        <c:ser>
          <c:idx val="13"/>
          <c:order val="13"/>
          <c:tx>
            <c:v>Geo/Bio</c:v>
          </c:tx>
          <c:spPr>
            <a:solidFill>
              <a:srgbClr val="DEEED5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CE!$M$23:$M$30</c:f>
              <c:numCache>
                <c:formatCode>#,##0.00</c:formatCode>
                <c:ptCount val="8"/>
                <c:pt idx="0">
                  <c:v>162186679.05150509</c:v>
                </c:pt>
                <c:pt idx="1">
                  <c:v>164468492.2826241</c:v>
                </c:pt>
                <c:pt idx="2">
                  <c:v>178368793.3810811</c:v>
                </c:pt>
                <c:pt idx="3">
                  <c:v>199530497.8133001</c:v>
                </c:pt>
                <c:pt idx="4">
                  <c:v>219512091.7054196</c:v>
                </c:pt>
                <c:pt idx="5">
                  <c:v>227359210.85197309</c:v>
                </c:pt>
                <c:pt idx="6">
                  <c:v>230654287.28989539</c:v>
                </c:pt>
                <c:pt idx="7">
                  <c:v>245984430.05712089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031-1845-9A89-D1B72530ED55}"/>
            </c:ext>
          </c:extLst>
        </c:ser>
        <c:ser>
          <c:idx val="14"/>
          <c:order val="14"/>
          <c:tx>
            <c:v>Max Load</c:v>
          </c:tx>
          <c:spPr>
            <a:solidFill>
              <a:srgbClr val="799AB9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CE!$S$23:$S$30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191171.21399999992</c:v>
                </c:pt>
                <c:pt idx="4">
                  <c:v>601880.37700000033</c:v>
                </c:pt>
                <c:pt idx="5">
                  <c:v>709112.80800000008</c:v>
                </c:pt>
                <c:pt idx="6">
                  <c:v>5275581.9969999967</c:v>
                </c:pt>
                <c:pt idx="7">
                  <c:v>1926875.2980000004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31-1845-9A89-D1B72530ED55}"/>
            </c:ext>
          </c:extLst>
        </c:ser>
        <c:ser>
          <c:idx val="15"/>
          <c:order val="15"/>
          <c:tx>
            <c:v>Max Altered Load</c:v>
          </c:tx>
          <c:spPr>
            <a:solidFill>
              <a:srgbClr val="B99879"/>
            </a:solidFill>
          </c:spPr>
          <c:invertIfNegative val="0"/>
          <c:cat>
            <c:numRef>
              <c:f>CE!$A$23:$A$30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CE!$T$23:$T$30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F-D031-1845-9A89-D1B72530E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50090001"/>
        <c:axId val="50090002"/>
      </c:barChart>
      <c:catAx>
        <c:axId val="50090001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12700">
            <a:solidFill>
              <a:srgbClr val="000000"/>
            </a:solidFill>
          </a:ln>
        </c:spPr>
        <c:txPr>
          <a:bodyPr/>
          <a:lstStyle/>
          <a:p>
            <a:pPr>
              <a:defRPr sz="1400" baseline="0">
                <a:latin typeface="Open Sans"/>
              </a:defRPr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9000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00" b="1" baseline="0">
                    <a:latin typeface="Open Sans"/>
                  </a:defRPr>
                </a:pPr>
                <a:r>
                  <a:rPr lang="en-US" sz="1800" b="1" baseline="0">
                    <a:latin typeface="Open Sans"/>
                  </a:rPr>
                  <a:t>Generation (GWh)</a:t>
                </a:r>
              </a:p>
            </c:rich>
          </c:tx>
          <c:overlay val="0"/>
        </c:title>
        <c:numFmt formatCode="#,##0.00" sourceLinked="1"/>
        <c:majorTickMark val="out"/>
        <c:minorTickMark val="in"/>
        <c:tickLblPos val="nextTo"/>
        <c:spPr>
          <a:ln w="12700">
            <a:solidFill>
              <a:srgbClr val="000000"/>
            </a:solidFill>
          </a:ln>
        </c:spPr>
        <c:txPr>
          <a:bodyPr/>
          <a:lstStyle/>
          <a:p>
            <a:pPr>
              <a:defRPr sz="1600" baseline="0">
                <a:latin typeface="Open Sans"/>
              </a:defRPr>
            </a:pPr>
            <a:endParaRPr lang="en-US"/>
          </a:p>
        </c:txPr>
        <c:crossAx val="50090001"/>
        <c:crosses val="autoZero"/>
        <c:crossBetween val="between"/>
        <c:dispUnits>
          <c:builtInUnit val="thousands"/>
        </c:dispUnits>
      </c:valAx>
      <c:spPr>
        <a:solidFill>
          <a:srgbClr val="FFFFFF">
            <a:alpha val="0"/>
          </a:srgbClr>
        </a:solidFill>
        <a:ln w="25400">
          <a:solidFill>
            <a:srgbClr val="000000"/>
          </a:solidFill>
          <a:prstDash val="solid"/>
        </a:ln>
      </c:spPr>
    </c:plotArea>
    <c:legend>
      <c:legendPos val="b"/>
      <c:overlay val="0"/>
      <c:txPr>
        <a:bodyPr/>
        <a:lstStyle/>
        <a:p>
          <a:pPr>
            <a:defRPr sz="1600" b="0" baseline="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00">
        <a:alpha val="0"/>
      </a:srgb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baseline="0">
                <a:latin typeface="Open Sans"/>
              </a:defRPr>
            </a:pPr>
            <a:r>
              <a:rPr lang="en-US" sz="2000" b="1" baseline="0">
                <a:latin typeface="Open Sans"/>
              </a:rPr>
              <a:t>WIS:dom® Aggregated Generation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Coal</c:v>
          </c:tx>
          <c:spPr>
            <a:solidFill>
              <a:srgbClr val="3D3D3C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'CE-DER'!$B$23:$B$30</c:f>
              <c:numCache>
                <c:formatCode>#,##0.00</c:formatCode>
                <c:ptCount val="8"/>
                <c:pt idx="0">
                  <c:v>1235095811.13149</c:v>
                </c:pt>
                <c:pt idx="1">
                  <c:v>1182278286.222481</c:v>
                </c:pt>
                <c:pt idx="2">
                  <c:v>818383014.35646152</c:v>
                </c:pt>
                <c:pt idx="3">
                  <c:v>338125681.80594581</c:v>
                </c:pt>
                <c:pt idx="4">
                  <c:v>29060775.091849029</c:v>
                </c:pt>
                <c:pt idx="5">
                  <c:v>232474.1743359995</c:v>
                </c:pt>
                <c:pt idx="6">
                  <c:v>169456.91355400009</c:v>
                </c:pt>
                <c:pt idx="7">
                  <c:v>83187.274082000265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8C-2043-A7F4-780AA3123670}"/>
            </c:ext>
          </c:extLst>
        </c:ser>
        <c:ser>
          <c:idx val="1"/>
          <c:order val="1"/>
          <c:tx>
            <c:v>NGCC</c:v>
          </c:tx>
          <c:spPr>
            <a:solidFill>
              <a:srgbClr val="808080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'CE-DER'!$C$23:$C$30</c:f>
              <c:numCache>
                <c:formatCode>#,##0.00</c:formatCode>
                <c:ptCount val="8"/>
                <c:pt idx="0">
                  <c:v>1105100236.940259</c:v>
                </c:pt>
                <c:pt idx="1">
                  <c:v>1311139515.3274879</c:v>
                </c:pt>
                <c:pt idx="2">
                  <c:v>1372101214.638917</c:v>
                </c:pt>
                <c:pt idx="3">
                  <c:v>1431382478.721689</c:v>
                </c:pt>
                <c:pt idx="4">
                  <c:v>1147130180.343823</c:v>
                </c:pt>
                <c:pt idx="5">
                  <c:v>874129300.50416911</c:v>
                </c:pt>
                <c:pt idx="6">
                  <c:v>550718842.20256329</c:v>
                </c:pt>
                <c:pt idx="7">
                  <c:v>189818739.02129811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8C-2043-A7F4-780AA3123670}"/>
            </c:ext>
          </c:extLst>
        </c:ser>
        <c:ser>
          <c:idx val="2"/>
          <c:order val="2"/>
          <c:tx>
            <c:v>NG w/ CCS</c:v>
          </c:tx>
          <c:spPr>
            <a:solidFill>
              <a:srgbClr val="BB8321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'CE-DER'!$N$23:$N$30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8C-2043-A7F4-780AA3123670}"/>
            </c:ext>
          </c:extLst>
        </c:ser>
        <c:ser>
          <c:idx val="3"/>
          <c:order val="3"/>
          <c:tx>
            <c:v>NGCT</c:v>
          </c:tx>
          <c:spPr>
            <a:solidFill>
              <a:srgbClr val="E4E2E2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'CE-DER'!$D$23:$D$30</c:f>
              <c:numCache>
                <c:formatCode>#,##0.00</c:formatCode>
                <c:ptCount val="8"/>
                <c:pt idx="0">
                  <c:v>49266950.845862843</c:v>
                </c:pt>
                <c:pt idx="1">
                  <c:v>67579784.016438678</c:v>
                </c:pt>
                <c:pt idx="2">
                  <c:v>28619492.650437079</c:v>
                </c:pt>
                <c:pt idx="3">
                  <c:v>6197315.860163006</c:v>
                </c:pt>
                <c:pt idx="4">
                  <c:v>21532264.270865019</c:v>
                </c:pt>
                <c:pt idx="5">
                  <c:v>24384132.266488079</c:v>
                </c:pt>
                <c:pt idx="6">
                  <c:v>11258254.508862039</c:v>
                </c:pt>
                <c:pt idx="7">
                  <c:v>23022424.94026798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8C-2043-A7F4-780AA3123670}"/>
            </c:ext>
          </c:extLst>
        </c:ser>
        <c:ser>
          <c:idx val="4"/>
          <c:order val="4"/>
          <c:tx>
            <c:v>Storage</c:v>
          </c:tx>
          <c:spPr>
            <a:solidFill>
              <a:srgbClr val="FFB62E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'CE-DER'!$E$23:$E$30</c:f>
              <c:numCache>
                <c:formatCode>#,##0.00</c:formatCode>
                <c:ptCount val="8"/>
                <c:pt idx="0">
                  <c:v>11564547.06582501</c:v>
                </c:pt>
                <c:pt idx="1">
                  <c:v>22971104.416719049</c:v>
                </c:pt>
                <c:pt idx="2">
                  <c:v>31793756.489441048</c:v>
                </c:pt>
                <c:pt idx="3">
                  <c:v>59722085.018792093</c:v>
                </c:pt>
                <c:pt idx="4">
                  <c:v>133461039.8908404</c:v>
                </c:pt>
                <c:pt idx="5">
                  <c:v>199255773.0491991</c:v>
                </c:pt>
                <c:pt idx="6">
                  <c:v>310910401.1781413</c:v>
                </c:pt>
                <c:pt idx="7">
                  <c:v>580226188.18736029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8C-2043-A7F4-780AA3123670}"/>
            </c:ext>
          </c:extLst>
        </c:ser>
        <c:ser>
          <c:idx val="5"/>
          <c:order val="5"/>
          <c:tx>
            <c:v>Nuclear</c:v>
          </c:tx>
          <c:spPr>
            <a:solidFill>
              <a:srgbClr val="713089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'CE-DER'!$F$23:$F$30</c:f>
              <c:numCache>
                <c:formatCode>#,##0.00</c:formatCode>
                <c:ptCount val="8"/>
                <c:pt idx="0">
                  <c:v>832211436.97067273</c:v>
                </c:pt>
                <c:pt idx="1">
                  <c:v>622885541.3266995</c:v>
                </c:pt>
                <c:pt idx="2">
                  <c:v>544086089.34533012</c:v>
                </c:pt>
                <c:pt idx="3">
                  <c:v>543187665.28335643</c:v>
                </c:pt>
                <c:pt idx="4">
                  <c:v>537809246.94866288</c:v>
                </c:pt>
                <c:pt idx="5">
                  <c:v>447223526.58696818</c:v>
                </c:pt>
                <c:pt idx="6">
                  <c:v>388544922.46654922</c:v>
                </c:pt>
                <c:pt idx="7">
                  <c:v>369708773.97923809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8C-2043-A7F4-780AA3123670}"/>
            </c:ext>
          </c:extLst>
        </c:ser>
        <c:ser>
          <c:idx val="6"/>
          <c:order val="6"/>
          <c:tx>
            <c:v>SMR Nuclear</c:v>
          </c:tx>
          <c:spPr>
            <a:solidFill>
              <a:srgbClr val="ECABE8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'CE-DER'!$O$23:$O$30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B8C-2043-A7F4-780AA3123670}"/>
            </c:ext>
          </c:extLst>
        </c:ser>
        <c:ser>
          <c:idx val="7"/>
          <c:order val="7"/>
          <c:tx>
            <c:v>MSR Nuclear</c:v>
          </c:tx>
          <c:spPr>
            <a:solidFill>
              <a:srgbClr val="C502C3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'CE-DER'!$P$23:$P$30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B8C-2043-A7F4-780AA3123670}"/>
            </c:ext>
          </c:extLst>
        </c:ser>
        <c:ser>
          <c:idx val="8"/>
          <c:order val="8"/>
          <c:tx>
            <c:v>Hydro</c:v>
          </c:tx>
          <c:spPr>
            <a:solidFill>
              <a:srgbClr val="3AADE3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'CE-DER'!$G$23:$G$30</c:f>
              <c:numCache>
                <c:formatCode>#,##0.00</c:formatCode>
                <c:ptCount val="8"/>
                <c:pt idx="0">
                  <c:v>289909681.48692769</c:v>
                </c:pt>
                <c:pt idx="1">
                  <c:v>317557915.23874772</c:v>
                </c:pt>
                <c:pt idx="2">
                  <c:v>330193599.44276267</c:v>
                </c:pt>
                <c:pt idx="3">
                  <c:v>354629013.22860831</c:v>
                </c:pt>
                <c:pt idx="4">
                  <c:v>403604324.21498179</c:v>
                </c:pt>
                <c:pt idx="5">
                  <c:v>402889116.02112758</c:v>
                </c:pt>
                <c:pt idx="6">
                  <c:v>404140880.89841962</c:v>
                </c:pt>
                <c:pt idx="7">
                  <c:v>418253589.7607218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B8C-2043-A7F4-780AA3123670}"/>
            </c:ext>
          </c:extLst>
        </c:ser>
        <c:ser>
          <c:idx val="9"/>
          <c:order val="9"/>
          <c:tx>
            <c:v>Wind</c:v>
          </c:tx>
          <c:spPr>
            <a:solidFill>
              <a:srgbClr val="87A52D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'CE-DER'!$H$23:$H$30</c:f>
              <c:numCache>
                <c:formatCode>#,##0.00</c:formatCode>
                <c:ptCount val="8"/>
                <c:pt idx="0">
                  <c:v>293610379.56280851</c:v>
                </c:pt>
                <c:pt idx="1">
                  <c:v>362055614.68749642</c:v>
                </c:pt>
                <c:pt idx="2">
                  <c:v>591890843.92941046</c:v>
                </c:pt>
                <c:pt idx="3">
                  <c:v>839397645.39917207</c:v>
                </c:pt>
                <c:pt idx="4">
                  <c:v>1159133247.5958669</c:v>
                </c:pt>
                <c:pt idx="5">
                  <c:v>1497957763.6639071</c:v>
                </c:pt>
                <c:pt idx="6">
                  <c:v>1867774009.8199179</c:v>
                </c:pt>
                <c:pt idx="7">
                  <c:v>2205551929.7850862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B8C-2043-A7F4-780AA3123670}"/>
            </c:ext>
          </c:extLst>
        </c:ser>
        <c:ser>
          <c:idx val="10"/>
          <c:order val="10"/>
          <c:tx>
            <c:v>Offshore</c:v>
          </c:tx>
          <c:spPr>
            <a:solidFill>
              <a:srgbClr val="0067B4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'CE-DER'!$I$23:$I$30</c:f>
              <c:numCache>
                <c:formatCode>#,##0.00</c:formatCode>
                <c:ptCount val="8"/>
                <c:pt idx="0">
                  <c:v>96733.234397999287</c:v>
                </c:pt>
                <c:pt idx="1">
                  <c:v>12194490.804951031</c:v>
                </c:pt>
                <c:pt idx="2">
                  <c:v>24373923.247959971</c:v>
                </c:pt>
                <c:pt idx="3">
                  <c:v>40709805.016646057</c:v>
                </c:pt>
                <c:pt idx="4">
                  <c:v>57070979.223692678</c:v>
                </c:pt>
                <c:pt idx="5">
                  <c:v>58658620.786066718</c:v>
                </c:pt>
                <c:pt idx="6">
                  <c:v>57938111.040801957</c:v>
                </c:pt>
                <c:pt idx="7">
                  <c:v>58949666.0725758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B8C-2043-A7F4-780AA3123670}"/>
            </c:ext>
          </c:extLst>
        </c:ser>
        <c:ser>
          <c:idx val="11"/>
          <c:order val="11"/>
          <c:tx>
            <c:v>Rooftop PV</c:v>
          </c:tx>
          <c:spPr>
            <a:solidFill>
              <a:srgbClr val="BC000A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'CE-DER'!$J$23:$J$30</c:f>
              <c:numCache>
                <c:formatCode>#,##0.00</c:formatCode>
                <c:ptCount val="8"/>
                <c:pt idx="0">
                  <c:v>34016464.095326997</c:v>
                </c:pt>
                <c:pt idx="1">
                  <c:v>83308148.159191862</c:v>
                </c:pt>
                <c:pt idx="2">
                  <c:v>148830402.7570557</c:v>
                </c:pt>
                <c:pt idx="3">
                  <c:v>225203474.7446886</c:v>
                </c:pt>
                <c:pt idx="4">
                  <c:v>273782260.70600569</c:v>
                </c:pt>
                <c:pt idx="5">
                  <c:v>274435360.2197901</c:v>
                </c:pt>
                <c:pt idx="6">
                  <c:v>272331261.00683212</c:v>
                </c:pt>
                <c:pt idx="7">
                  <c:v>281883011.28256887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B8C-2043-A7F4-780AA3123670}"/>
            </c:ext>
          </c:extLst>
        </c:ser>
        <c:ser>
          <c:idx val="12"/>
          <c:order val="12"/>
          <c:tx>
            <c:v>Utility PV</c:v>
          </c:tx>
          <c:spPr>
            <a:solidFill>
              <a:srgbClr val="E31013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'CE-DER'!$K$23:$K$30</c:f>
              <c:numCache>
                <c:formatCode>#,##0.00</c:formatCode>
                <c:ptCount val="8"/>
                <c:pt idx="0">
                  <c:v>59686341.072672062</c:v>
                </c:pt>
                <c:pt idx="1">
                  <c:v>89303415.644800246</c:v>
                </c:pt>
                <c:pt idx="2">
                  <c:v>219362128.00846061</c:v>
                </c:pt>
                <c:pt idx="3">
                  <c:v>342757708.0937801</c:v>
                </c:pt>
                <c:pt idx="4">
                  <c:v>536288784.26825547</c:v>
                </c:pt>
                <c:pt idx="5">
                  <c:v>728403407.26777864</c:v>
                </c:pt>
                <c:pt idx="6">
                  <c:v>941035514.57935357</c:v>
                </c:pt>
                <c:pt idx="7">
                  <c:v>1214024996.745188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B8C-2043-A7F4-780AA3123670}"/>
            </c:ext>
          </c:extLst>
        </c:ser>
        <c:ser>
          <c:idx val="13"/>
          <c:order val="13"/>
          <c:tx>
            <c:v>Geo/Bio</c:v>
          </c:tx>
          <c:spPr>
            <a:solidFill>
              <a:srgbClr val="DEEED5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'CE-DER'!$M$23:$M$30</c:f>
              <c:numCache>
                <c:formatCode>#,##0.00</c:formatCode>
                <c:ptCount val="8"/>
                <c:pt idx="0">
                  <c:v>162212991.35147211</c:v>
                </c:pt>
                <c:pt idx="1">
                  <c:v>166654743.9178519</c:v>
                </c:pt>
                <c:pt idx="2">
                  <c:v>186005998.0002183</c:v>
                </c:pt>
                <c:pt idx="3">
                  <c:v>208218235.20182031</c:v>
                </c:pt>
                <c:pt idx="4">
                  <c:v>232301610.26643041</c:v>
                </c:pt>
                <c:pt idx="5">
                  <c:v>252739993.13206831</c:v>
                </c:pt>
                <c:pt idx="6">
                  <c:v>258767958.22797281</c:v>
                </c:pt>
                <c:pt idx="7">
                  <c:v>269961310.07702082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B8C-2043-A7F4-780AA3123670}"/>
            </c:ext>
          </c:extLst>
        </c:ser>
        <c:ser>
          <c:idx val="14"/>
          <c:order val="14"/>
          <c:tx>
            <c:v>Max Load</c:v>
          </c:tx>
          <c:spPr>
            <a:solidFill>
              <a:srgbClr val="799AB9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'CE-DER'!$S$23:$S$30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2481.7740000000003</c:v>
                </c:pt>
                <c:pt idx="3">
                  <c:v>374256.36599999998</c:v>
                </c:pt>
                <c:pt idx="4">
                  <c:v>1247239.6610000015</c:v>
                </c:pt>
                <c:pt idx="5">
                  <c:v>917496.84100000001</c:v>
                </c:pt>
                <c:pt idx="6">
                  <c:v>894716.64100000146</c:v>
                </c:pt>
                <c:pt idx="7">
                  <c:v>528943.13300000003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B8C-2043-A7F4-780AA3123670}"/>
            </c:ext>
          </c:extLst>
        </c:ser>
        <c:ser>
          <c:idx val="15"/>
          <c:order val="15"/>
          <c:tx>
            <c:v>Max Altered Load</c:v>
          </c:tx>
          <c:spPr>
            <a:solidFill>
              <a:srgbClr val="B99879"/>
            </a:solidFill>
          </c:spPr>
          <c:invertIfNegative val="0"/>
          <c:cat>
            <c:numRef>
              <c:f>'CE-DER'!$A$23:$A$30</c:f>
              <c:numCache>
                <c:formatCode>@</c:formatCode>
                <c:ptCount val="8"/>
                <c:pt idx="0">
                  <c:v>2018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'CE-DER'!$T$23:$T$30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F-1B8C-2043-A7F4-780AA3123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50090001"/>
        <c:axId val="50090002"/>
      </c:barChart>
      <c:catAx>
        <c:axId val="50090001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12700">
            <a:solidFill>
              <a:srgbClr val="000000"/>
            </a:solidFill>
          </a:ln>
        </c:spPr>
        <c:txPr>
          <a:bodyPr/>
          <a:lstStyle/>
          <a:p>
            <a:pPr>
              <a:defRPr sz="1400" baseline="0">
                <a:latin typeface="Open Sans"/>
              </a:defRPr>
            </a:pPr>
            <a:endParaRPr lang="en-US"/>
          </a:p>
        </c:txPr>
        <c:crossAx val="5009000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9000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00" b="1" baseline="0">
                    <a:latin typeface="Open Sans"/>
                  </a:defRPr>
                </a:pPr>
                <a:r>
                  <a:rPr lang="en-US" sz="1800" b="1" baseline="0">
                    <a:latin typeface="Open Sans"/>
                  </a:rPr>
                  <a:t>Generation (GWh)</a:t>
                </a:r>
              </a:p>
            </c:rich>
          </c:tx>
          <c:overlay val="0"/>
        </c:title>
        <c:numFmt formatCode="#,##0.00" sourceLinked="1"/>
        <c:majorTickMark val="out"/>
        <c:minorTickMark val="in"/>
        <c:tickLblPos val="nextTo"/>
        <c:spPr>
          <a:ln w="12700">
            <a:solidFill>
              <a:srgbClr val="000000"/>
            </a:solidFill>
          </a:ln>
        </c:spPr>
        <c:txPr>
          <a:bodyPr/>
          <a:lstStyle/>
          <a:p>
            <a:pPr>
              <a:defRPr sz="1600" baseline="0">
                <a:latin typeface="Open Sans"/>
              </a:defRPr>
            </a:pPr>
            <a:endParaRPr lang="en-US"/>
          </a:p>
        </c:txPr>
        <c:crossAx val="50090001"/>
        <c:crosses val="autoZero"/>
        <c:crossBetween val="between"/>
        <c:dispUnits>
          <c:builtInUnit val="thousands"/>
        </c:dispUnits>
      </c:valAx>
      <c:spPr>
        <a:solidFill>
          <a:srgbClr val="FFFFFF">
            <a:alpha val="0"/>
          </a:srgbClr>
        </a:solidFill>
        <a:ln w="25400">
          <a:solidFill>
            <a:srgbClr val="000000"/>
          </a:solidFill>
          <a:prstDash val="solid"/>
        </a:ln>
      </c:spPr>
    </c:plotArea>
    <c:legend>
      <c:legendPos val="b"/>
      <c:overlay val="0"/>
      <c:txPr>
        <a:bodyPr/>
        <a:lstStyle/>
        <a:p>
          <a:pPr>
            <a:defRPr sz="1600" b="0" baseline="0">
              <a:latin typeface="Open San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00">
        <a:alpha val="0"/>
      </a:srgb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Cumulative Electricity Spending Savings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BAU-DER Savings vs. BAU</c:v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'Cumulative Retail Costs'!$A$157:$A$189</c:f>
              <c:numCache>
                <c:formatCode>General</c:formatCode>
                <c:ptCount val="3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</c:numCache>
            </c:numRef>
          </c:cat>
          <c:val>
            <c:numRef>
              <c:f>'Cumulative Retail Costs'!$B$157:$B$189</c:f>
              <c:numCache>
                <c:formatCode>_("$"* #,##0_);_("$"* \(#,##0\);_("$"* "-"??_);_(@_)</c:formatCode>
                <c:ptCount val="33"/>
                <c:pt idx="0">
                  <c:v>-834883081.00500488</c:v>
                </c:pt>
                <c:pt idx="1">
                  <c:v>2065758706.0462646</c:v>
                </c:pt>
                <c:pt idx="2">
                  <c:v>8701925361.1538086</c:v>
                </c:pt>
                <c:pt idx="3">
                  <c:v>15123318885.56958</c:v>
                </c:pt>
                <c:pt idx="4">
                  <c:v>21329939279.293457</c:v>
                </c:pt>
                <c:pt idx="5">
                  <c:v>27321786542.325684</c:v>
                </c:pt>
                <c:pt idx="6">
                  <c:v>33098860674.666016</c:v>
                </c:pt>
                <c:pt idx="7">
                  <c:v>38661161676.314941</c:v>
                </c:pt>
                <c:pt idx="8">
                  <c:v>44623198386.810059</c:v>
                </c:pt>
                <c:pt idx="9">
                  <c:v>50984970806.151855</c:v>
                </c:pt>
                <c:pt idx="10">
                  <c:v>57746478934.34082</c:v>
                </c:pt>
                <c:pt idx="11">
                  <c:v>64907722771.376465</c:v>
                </c:pt>
                <c:pt idx="12">
                  <c:v>72468702317.258301</c:v>
                </c:pt>
                <c:pt idx="13">
                  <c:v>80318277104.249023</c:v>
                </c:pt>
                <c:pt idx="14">
                  <c:v>88456447132.347656</c:v>
                </c:pt>
                <c:pt idx="15">
                  <c:v>96883212401.553711</c:v>
                </c:pt>
                <c:pt idx="16">
                  <c:v>105598572911.86719</c:v>
                </c:pt>
                <c:pt idx="17">
                  <c:v>114602528663.28809</c:v>
                </c:pt>
                <c:pt idx="18">
                  <c:v>124181578686.93262</c:v>
                </c:pt>
                <c:pt idx="19">
                  <c:v>134335722982.7998</c:v>
                </c:pt>
                <c:pt idx="20">
                  <c:v>145064961550.88965</c:v>
                </c:pt>
                <c:pt idx="21">
                  <c:v>156369294391.20215</c:v>
                </c:pt>
                <c:pt idx="22">
                  <c:v>168248721503.7373</c:v>
                </c:pt>
                <c:pt idx="23">
                  <c:v>180345851972.81641</c:v>
                </c:pt>
                <c:pt idx="24">
                  <c:v>192660685798.43945</c:v>
                </c:pt>
                <c:pt idx="25">
                  <c:v>205193222980.60547</c:v>
                </c:pt>
                <c:pt idx="26">
                  <c:v>217943463519.31543</c:v>
                </c:pt>
                <c:pt idx="27">
                  <c:v>230911407414.56934</c:v>
                </c:pt>
                <c:pt idx="28">
                  <c:v>244219502103.78516</c:v>
                </c:pt>
                <c:pt idx="29">
                  <c:v>257867747586.96484</c:v>
                </c:pt>
                <c:pt idx="30">
                  <c:v>271856143864.10547</c:v>
                </c:pt>
                <c:pt idx="31">
                  <c:v>286184690935.20703</c:v>
                </c:pt>
                <c:pt idx="32">
                  <c:v>300853388800.27344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E6-2642-AFB4-278751AB116E}"/>
            </c:ext>
          </c:extLst>
        </c:ser>
        <c:ser>
          <c:idx val="3"/>
          <c:order val="1"/>
          <c:tx>
            <c:v>CE-DER Savings vs. CE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'Cumulative Retail Costs'!$A$157:$A$189</c:f>
              <c:numCache>
                <c:formatCode>General</c:formatCode>
                <c:ptCount val="3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</c:numCache>
            </c:numRef>
          </c:cat>
          <c:val>
            <c:numRef>
              <c:f>'Cumulative Retail Costs'!$C$157:$C$189</c:f>
              <c:numCache>
                <c:formatCode>_("$"* #,##0_);_("$"* \(#,##0\);_("$"* "-"??_);_(@_)</c:formatCode>
                <c:ptCount val="33"/>
                <c:pt idx="0">
                  <c:v>4060967861.5404663</c:v>
                </c:pt>
                <c:pt idx="1">
                  <c:v>4777234762.0428467</c:v>
                </c:pt>
                <c:pt idx="2">
                  <c:v>2148800701.5070801</c:v>
                </c:pt>
                <c:pt idx="3">
                  <c:v>-340579638.04492188</c:v>
                </c:pt>
                <c:pt idx="4">
                  <c:v>-2690906256.6135254</c:v>
                </c:pt>
                <c:pt idx="5">
                  <c:v>-4902179154.1984863</c:v>
                </c:pt>
                <c:pt idx="6">
                  <c:v>-6974398330.7998047</c:v>
                </c:pt>
                <c:pt idx="7">
                  <c:v>-8907563786.4179688</c:v>
                </c:pt>
                <c:pt idx="8">
                  <c:v>-9874757201.4375</c:v>
                </c:pt>
                <c:pt idx="9">
                  <c:v>-9875978575.8588867</c:v>
                </c:pt>
                <c:pt idx="10">
                  <c:v>-8911227909.6821289</c:v>
                </c:pt>
                <c:pt idx="11">
                  <c:v>-6980505202.9072266</c:v>
                </c:pt>
                <c:pt idx="12">
                  <c:v>-4083810455.5341797</c:v>
                </c:pt>
                <c:pt idx="13">
                  <c:v>5707707525.9501953</c:v>
                </c:pt>
                <c:pt idx="14">
                  <c:v>22394048741.544922</c:v>
                </c:pt>
                <c:pt idx="15">
                  <c:v>45975213191.250977</c:v>
                </c:pt>
                <c:pt idx="16">
                  <c:v>76451200875.068359</c:v>
                </c:pt>
                <c:pt idx="17">
                  <c:v>113822011792.99512</c:v>
                </c:pt>
                <c:pt idx="18">
                  <c:v>149353743558.18457</c:v>
                </c:pt>
                <c:pt idx="19">
                  <c:v>183046396170.6377</c:v>
                </c:pt>
                <c:pt idx="20">
                  <c:v>214899969630.35352</c:v>
                </c:pt>
                <c:pt idx="21">
                  <c:v>244914463937.33203</c:v>
                </c:pt>
                <c:pt idx="22">
                  <c:v>273089879091.57422</c:v>
                </c:pt>
                <c:pt idx="23">
                  <c:v>299938609750.76172</c:v>
                </c:pt>
                <c:pt idx="24">
                  <c:v>325460655914.89453</c:v>
                </c:pt>
                <c:pt idx="25">
                  <c:v>349656017583.97363</c:v>
                </c:pt>
                <c:pt idx="26">
                  <c:v>372524694757.99902</c:v>
                </c:pt>
                <c:pt idx="27">
                  <c:v>394066687436.9707</c:v>
                </c:pt>
                <c:pt idx="28">
                  <c:v>413706063647.40234</c:v>
                </c:pt>
                <c:pt idx="29">
                  <c:v>431442823389.29492</c:v>
                </c:pt>
                <c:pt idx="30">
                  <c:v>447276966662.64844</c:v>
                </c:pt>
                <c:pt idx="31">
                  <c:v>461208493467.46289</c:v>
                </c:pt>
                <c:pt idx="32">
                  <c:v>473237403803.73633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E6-2642-AFB4-278751AB116E}"/>
            </c:ext>
          </c:extLst>
        </c:ser>
        <c:ser>
          <c:idx val="0"/>
          <c:order val="2"/>
          <c:tx>
            <c:v>CE-DER Savings vs. BAU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'Cumulative Retail Costs'!$A$157:$A$189</c:f>
              <c:numCache>
                <c:formatCode>General</c:formatCode>
                <c:ptCount val="3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</c:numCache>
            </c:numRef>
          </c:cat>
          <c:val>
            <c:numRef>
              <c:f>'Cumulative Retail Costs'!$D$157:$D$189</c:f>
              <c:numCache>
                <c:formatCode>_("$"* #,##0_);_("$"* \(#,##0\);_("$"* "-"??_);_(@_)</c:formatCode>
                <c:ptCount val="33"/>
                <c:pt idx="0">
                  <c:v>2224713634.2728882</c:v>
                </c:pt>
                <c:pt idx="1">
                  <c:v>1214698143.9709473</c:v>
                </c:pt>
                <c:pt idx="2">
                  <c:v>-3030046470.9060059</c:v>
                </c:pt>
                <c:pt idx="3">
                  <c:v>-7510533011.1503906</c:v>
                </c:pt>
                <c:pt idx="4">
                  <c:v>-12226761476.762451</c:v>
                </c:pt>
                <c:pt idx="5">
                  <c:v>-17178731867.741699</c:v>
                </c:pt>
                <c:pt idx="6">
                  <c:v>-22366444184.088379</c:v>
                </c:pt>
                <c:pt idx="7">
                  <c:v>-27789898425.802734</c:v>
                </c:pt>
                <c:pt idx="8">
                  <c:v>-31887174833.059082</c:v>
                </c:pt>
                <c:pt idx="9">
                  <c:v>-34658273405.857422</c:v>
                </c:pt>
                <c:pt idx="10">
                  <c:v>-36103194144.197754</c:v>
                </c:pt>
                <c:pt idx="11">
                  <c:v>-36221937048.080078</c:v>
                </c:pt>
                <c:pt idx="12">
                  <c:v>-35014502117.504883</c:v>
                </c:pt>
                <c:pt idx="13">
                  <c:v>-33116622969.853516</c:v>
                </c:pt>
                <c:pt idx="14">
                  <c:v>-30528299605.126953</c:v>
                </c:pt>
                <c:pt idx="15">
                  <c:v>-27249532023.325195</c:v>
                </c:pt>
                <c:pt idx="16">
                  <c:v>-23280320224.448242</c:v>
                </c:pt>
                <c:pt idx="17">
                  <c:v>-18620664208.49707</c:v>
                </c:pt>
                <c:pt idx="18">
                  <c:v>-12624960723.359375</c:v>
                </c:pt>
                <c:pt idx="19">
                  <c:v>-5293209769.0341797</c:v>
                </c:pt>
                <c:pt idx="20">
                  <c:v>3374588654.4775391</c:v>
                </c:pt>
                <c:pt idx="21">
                  <c:v>13378434547.174805</c:v>
                </c:pt>
                <c:pt idx="22">
                  <c:v>24718327909.05957</c:v>
                </c:pt>
                <c:pt idx="23">
                  <c:v>35941973448.365234</c:v>
                </c:pt>
                <c:pt idx="24">
                  <c:v>47049371165.091797</c:v>
                </c:pt>
                <c:pt idx="25">
                  <c:v>58040521059.239258</c:v>
                </c:pt>
                <c:pt idx="26">
                  <c:v>68915423130.808594</c:v>
                </c:pt>
                <c:pt idx="27">
                  <c:v>79674077379.798828</c:v>
                </c:pt>
                <c:pt idx="28">
                  <c:v>87388581814.669922</c:v>
                </c:pt>
                <c:pt idx="29">
                  <c:v>92058936435.421875</c:v>
                </c:pt>
                <c:pt idx="30">
                  <c:v>93685141242.054688</c:v>
                </c:pt>
                <c:pt idx="31">
                  <c:v>92267196234.566406</c:v>
                </c:pt>
                <c:pt idx="32">
                  <c:v>87805101412.958984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E6-2642-AFB4-278751AB1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6785600"/>
        <c:axId val="2012140592"/>
      </c:lineChart>
      <c:catAx>
        <c:axId val="19067856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12140592"/>
        <c:crosses val="autoZero"/>
        <c:auto val="1"/>
        <c:lblAlgn val="ctr"/>
        <c:lblOffset val="100"/>
        <c:noMultiLvlLbl val="0"/>
      </c:catAx>
      <c:valAx>
        <c:axId val="2012140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Cumulative Electricity Spending Savings (billions 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&quot;$&quot;#,##0" sourceLinked="0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06785600"/>
        <c:crosses val="autoZero"/>
        <c:crossBetween val="between"/>
        <c:dispUnits>
          <c:builtInUnit val="billions"/>
        </c:dispUnits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3438584499854184"/>
          <c:y val="0.337548665791776"/>
          <c:w val="0.3180337744240303"/>
          <c:h val="0.162451334208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bg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Cumulative Electricity Spending Savings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bg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BAU-DER Savings vs. BAU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'Cumulative Retail Costs'!$A$157:$A$189</c:f>
              <c:numCache>
                <c:formatCode>General</c:formatCode>
                <c:ptCount val="3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</c:numCache>
            </c:numRef>
          </c:cat>
          <c:val>
            <c:numRef>
              <c:f>'Cumulative Retail Costs'!$B$157:$B$189</c:f>
              <c:numCache>
                <c:formatCode>_("$"* #,##0_);_("$"* \(#,##0\);_("$"* "-"??_);_(@_)</c:formatCode>
                <c:ptCount val="33"/>
                <c:pt idx="0">
                  <c:v>-834883081.00500488</c:v>
                </c:pt>
                <c:pt idx="1">
                  <c:v>2065758706.0462646</c:v>
                </c:pt>
                <c:pt idx="2">
                  <c:v>8701925361.1538086</c:v>
                </c:pt>
                <c:pt idx="3">
                  <c:v>15123318885.56958</c:v>
                </c:pt>
                <c:pt idx="4">
                  <c:v>21329939279.293457</c:v>
                </c:pt>
                <c:pt idx="5">
                  <c:v>27321786542.325684</c:v>
                </c:pt>
                <c:pt idx="6">
                  <c:v>33098860674.666016</c:v>
                </c:pt>
                <c:pt idx="7">
                  <c:v>38661161676.314941</c:v>
                </c:pt>
                <c:pt idx="8">
                  <c:v>44623198386.810059</c:v>
                </c:pt>
                <c:pt idx="9">
                  <c:v>50984970806.151855</c:v>
                </c:pt>
                <c:pt idx="10">
                  <c:v>57746478934.34082</c:v>
                </c:pt>
                <c:pt idx="11">
                  <c:v>64907722771.376465</c:v>
                </c:pt>
                <c:pt idx="12">
                  <c:v>72468702317.258301</c:v>
                </c:pt>
                <c:pt idx="13">
                  <c:v>80318277104.249023</c:v>
                </c:pt>
                <c:pt idx="14">
                  <c:v>88456447132.347656</c:v>
                </c:pt>
                <c:pt idx="15">
                  <c:v>96883212401.553711</c:v>
                </c:pt>
                <c:pt idx="16">
                  <c:v>105598572911.86719</c:v>
                </c:pt>
                <c:pt idx="17">
                  <c:v>114602528663.28809</c:v>
                </c:pt>
                <c:pt idx="18">
                  <c:v>124181578686.93262</c:v>
                </c:pt>
                <c:pt idx="19">
                  <c:v>134335722982.7998</c:v>
                </c:pt>
                <c:pt idx="20">
                  <c:v>145064961550.88965</c:v>
                </c:pt>
                <c:pt idx="21">
                  <c:v>156369294391.20215</c:v>
                </c:pt>
                <c:pt idx="22">
                  <c:v>168248721503.7373</c:v>
                </c:pt>
                <c:pt idx="23">
                  <c:v>180345851972.81641</c:v>
                </c:pt>
                <c:pt idx="24">
                  <c:v>192660685798.43945</c:v>
                </c:pt>
                <c:pt idx="25">
                  <c:v>205193222980.60547</c:v>
                </c:pt>
                <c:pt idx="26">
                  <c:v>217943463519.31543</c:v>
                </c:pt>
                <c:pt idx="27">
                  <c:v>230911407414.56934</c:v>
                </c:pt>
                <c:pt idx="28">
                  <c:v>244219502103.78516</c:v>
                </c:pt>
                <c:pt idx="29">
                  <c:v>257867747586.96484</c:v>
                </c:pt>
                <c:pt idx="30">
                  <c:v>271856143864.10547</c:v>
                </c:pt>
                <c:pt idx="31">
                  <c:v>286184690935.20703</c:v>
                </c:pt>
                <c:pt idx="32">
                  <c:v>300853388800.27344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4E-6743-84DA-77432A657B6A}"/>
            </c:ext>
          </c:extLst>
        </c:ser>
        <c:ser>
          <c:idx val="3"/>
          <c:order val="1"/>
          <c:tx>
            <c:v>CE-DER Savings vs. CE</c:v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numRef>
              <c:f>'Cumulative Retail Costs'!$A$157:$A$189</c:f>
              <c:numCache>
                <c:formatCode>General</c:formatCode>
                <c:ptCount val="3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</c:numCache>
            </c:numRef>
          </c:cat>
          <c:val>
            <c:numRef>
              <c:f>'Cumulative Retail Costs'!$C$157:$C$189</c:f>
              <c:numCache>
                <c:formatCode>_("$"* #,##0_);_("$"* \(#,##0\);_("$"* "-"??_);_(@_)</c:formatCode>
                <c:ptCount val="33"/>
                <c:pt idx="0">
                  <c:v>4060967861.5404663</c:v>
                </c:pt>
                <c:pt idx="1">
                  <c:v>4777234762.0428467</c:v>
                </c:pt>
                <c:pt idx="2">
                  <c:v>2148800701.5070801</c:v>
                </c:pt>
                <c:pt idx="3">
                  <c:v>-340579638.04492188</c:v>
                </c:pt>
                <c:pt idx="4">
                  <c:v>-2690906256.6135254</c:v>
                </c:pt>
                <c:pt idx="5">
                  <c:v>-4902179154.1984863</c:v>
                </c:pt>
                <c:pt idx="6">
                  <c:v>-6974398330.7998047</c:v>
                </c:pt>
                <c:pt idx="7">
                  <c:v>-8907563786.4179688</c:v>
                </c:pt>
                <c:pt idx="8">
                  <c:v>-9874757201.4375</c:v>
                </c:pt>
                <c:pt idx="9">
                  <c:v>-9875978575.8588867</c:v>
                </c:pt>
                <c:pt idx="10">
                  <c:v>-8911227909.6821289</c:v>
                </c:pt>
                <c:pt idx="11">
                  <c:v>-6980505202.9072266</c:v>
                </c:pt>
                <c:pt idx="12">
                  <c:v>-4083810455.5341797</c:v>
                </c:pt>
                <c:pt idx="13">
                  <c:v>5707707525.9501953</c:v>
                </c:pt>
                <c:pt idx="14">
                  <c:v>22394048741.544922</c:v>
                </c:pt>
                <c:pt idx="15">
                  <c:v>45975213191.250977</c:v>
                </c:pt>
                <c:pt idx="16">
                  <c:v>76451200875.068359</c:v>
                </c:pt>
                <c:pt idx="17">
                  <c:v>113822011792.99512</c:v>
                </c:pt>
                <c:pt idx="18">
                  <c:v>149353743558.18457</c:v>
                </c:pt>
                <c:pt idx="19">
                  <c:v>183046396170.6377</c:v>
                </c:pt>
                <c:pt idx="20">
                  <c:v>214899969630.35352</c:v>
                </c:pt>
                <c:pt idx="21">
                  <c:v>244914463937.33203</c:v>
                </c:pt>
                <c:pt idx="22">
                  <c:v>273089879091.57422</c:v>
                </c:pt>
                <c:pt idx="23">
                  <c:v>299938609750.76172</c:v>
                </c:pt>
                <c:pt idx="24">
                  <c:v>325460655914.89453</c:v>
                </c:pt>
                <c:pt idx="25">
                  <c:v>349656017583.97363</c:v>
                </c:pt>
                <c:pt idx="26">
                  <c:v>372524694757.99902</c:v>
                </c:pt>
                <c:pt idx="27">
                  <c:v>394066687436.9707</c:v>
                </c:pt>
                <c:pt idx="28">
                  <c:v>413706063647.40234</c:v>
                </c:pt>
                <c:pt idx="29">
                  <c:v>431442823389.29492</c:v>
                </c:pt>
                <c:pt idx="30">
                  <c:v>447276966662.64844</c:v>
                </c:pt>
                <c:pt idx="31">
                  <c:v>461208493467.46289</c:v>
                </c:pt>
                <c:pt idx="32">
                  <c:v>473237403803.73633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4E-6743-84DA-77432A657B6A}"/>
            </c:ext>
          </c:extLst>
        </c:ser>
        <c:ser>
          <c:idx val="0"/>
          <c:order val="2"/>
          <c:tx>
            <c:v>CE-DER Savings vs. BAU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'Cumulative Retail Costs'!$A$157:$A$189</c:f>
              <c:numCache>
                <c:formatCode>General</c:formatCode>
                <c:ptCount val="3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</c:numCache>
            </c:numRef>
          </c:cat>
          <c:val>
            <c:numRef>
              <c:f>'Cumulative Retail Costs'!$D$157:$D$189</c:f>
              <c:numCache>
                <c:formatCode>_("$"* #,##0_);_("$"* \(#,##0\);_("$"* "-"??_);_(@_)</c:formatCode>
                <c:ptCount val="33"/>
                <c:pt idx="0">
                  <c:v>2224713634.2728882</c:v>
                </c:pt>
                <c:pt idx="1">
                  <c:v>1214698143.9709473</c:v>
                </c:pt>
                <c:pt idx="2">
                  <c:v>-3030046470.9060059</c:v>
                </c:pt>
                <c:pt idx="3">
                  <c:v>-7510533011.1503906</c:v>
                </c:pt>
                <c:pt idx="4">
                  <c:v>-12226761476.762451</c:v>
                </c:pt>
                <c:pt idx="5">
                  <c:v>-17178731867.741699</c:v>
                </c:pt>
                <c:pt idx="6">
                  <c:v>-22366444184.088379</c:v>
                </c:pt>
                <c:pt idx="7">
                  <c:v>-27789898425.802734</c:v>
                </c:pt>
                <c:pt idx="8">
                  <c:v>-31887174833.059082</c:v>
                </c:pt>
                <c:pt idx="9">
                  <c:v>-34658273405.857422</c:v>
                </c:pt>
                <c:pt idx="10">
                  <c:v>-36103194144.197754</c:v>
                </c:pt>
                <c:pt idx="11">
                  <c:v>-36221937048.080078</c:v>
                </c:pt>
                <c:pt idx="12">
                  <c:v>-35014502117.504883</c:v>
                </c:pt>
                <c:pt idx="13">
                  <c:v>-33116622969.853516</c:v>
                </c:pt>
                <c:pt idx="14">
                  <c:v>-30528299605.126953</c:v>
                </c:pt>
                <c:pt idx="15">
                  <c:v>-27249532023.325195</c:v>
                </c:pt>
                <c:pt idx="16">
                  <c:v>-23280320224.448242</c:v>
                </c:pt>
                <c:pt idx="17">
                  <c:v>-18620664208.49707</c:v>
                </c:pt>
                <c:pt idx="18">
                  <c:v>-12624960723.359375</c:v>
                </c:pt>
                <c:pt idx="19">
                  <c:v>-5293209769.0341797</c:v>
                </c:pt>
                <c:pt idx="20">
                  <c:v>3374588654.4775391</c:v>
                </c:pt>
                <c:pt idx="21">
                  <c:v>13378434547.174805</c:v>
                </c:pt>
                <c:pt idx="22">
                  <c:v>24718327909.05957</c:v>
                </c:pt>
                <c:pt idx="23">
                  <c:v>35941973448.365234</c:v>
                </c:pt>
                <c:pt idx="24">
                  <c:v>47049371165.091797</c:v>
                </c:pt>
                <c:pt idx="25">
                  <c:v>58040521059.239258</c:v>
                </c:pt>
                <c:pt idx="26">
                  <c:v>68915423130.808594</c:v>
                </c:pt>
                <c:pt idx="27">
                  <c:v>79674077379.798828</c:v>
                </c:pt>
                <c:pt idx="28">
                  <c:v>87388581814.669922</c:v>
                </c:pt>
                <c:pt idx="29">
                  <c:v>92058936435.421875</c:v>
                </c:pt>
                <c:pt idx="30">
                  <c:v>93685141242.054688</c:v>
                </c:pt>
                <c:pt idx="31">
                  <c:v>92267196234.566406</c:v>
                </c:pt>
                <c:pt idx="32">
                  <c:v>87805101412.958984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4E-6743-84DA-77432A657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6785600"/>
        <c:axId val="2012140592"/>
      </c:lineChart>
      <c:catAx>
        <c:axId val="19067856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25400" cap="flat" cmpd="sng" algn="ctr">
            <a:solidFill>
              <a:schemeClr val="bg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bg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12140592"/>
        <c:crosses val="autoZero"/>
        <c:auto val="1"/>
        <c:lblAlgn val="ctr"/>
        <c:lblOffset val="100"/>
        <c:noMultiLvlLbl val="0"/>
      </c:catAx>
      <c:valAx>
        <c:axId val="2012140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Cumulative Electricity Spending Savings (billions 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bg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&quot;$&quot;#,##0" sourceLinked="0"/>
        <c:majorTickMark val="cross"/>
        <c:minorTickMark val="out"/>
        <c:tickLblPos val="nextTo"/>
        <c:spPr>
          <a:noFill/>
          <a:ln w="25400"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bg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06785600"/>
        <c:crosses val="autoZero"/>
        <c:crossBetween val="between"/>
        <c:dispUnits>
          <c:builtInUnit val="billions"/>
        </c:dispUnits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438584499854184"/>
          <c:y val="0.337548665791776"/>
          <c:w val="0.3180337744240303"/>
          <c:h val="0.1624513342082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bg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bg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bg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Cumulative Carbon Dioxide Emissions Reduction vs. BAU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bg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'Cumulative GHG'!$D$121</c:f>
              <c:strCache>
                <c:ptCount val="1"/>
                <c:pt idx="0">
                  <c:v>CE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'Cumulative GHG'!$A$122:$A$154</c:f>
              <c:numCache>
                <c:formatCode>General</c:formatCode>
                <c:ptCount val="3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</c:numCache>
            </c:numRef>
          </c:cat>
          <c:val>
            <c:numRef>
              <c:f>'Cumulative GHG'!$D$122:$D$154</c:f>
              <c:numCache>
                <c:formatCode>_(* #,##0_);_(* \(#,##0\);_(* "-"??_);_(@_)</c:formatCode>
                <c:ptCount val="33"/>
                <c:pt idx="0">
                  <c:v>-26125.614368915558</c:v>
                </c:pt>
                <c:pt idx="1">
                  <c:v>100727884.92728996</c:v>
                </c:pt>
                <c:pt idx="2">
                  <c:v>302262031.62497616</c:v>
                </c:pt>
                <c:pt idx="3">
                  <c:v>535063668.58600235</c:v>
                </c:pt>
                <c:pt idx="4">
                  <c:v>799132795.81036949</c:v>
                </c:pt>
                <c:pt idx="5">
                  <c:v>1094469413.2980766</c:v>
                </c:pt>
                <c:pt idx="6">
                  <c:v>1421073521.0491257</c:v>
                </c:pt>
                <c:pt idx="7">
                  <c:v>1778945119.0635147</c:v>
                </c:pt>
                <c:pt idx="8">
                  <c:v>2132654811.3432789</c:v>
                </c:pt>
                <c:pt idx="9">
                  <c:v>2482202597.888422</c:v>
                </c:pt>
                <c:pt idx="10">
                  <c:v>2827588478.6989403</c:v>
                </c:pt>
                <c:pt idx="11">
                  <c:v>3168812453.7748375</c:v>
                </c:pt>
                <c:pt idx="12">
                  <c:v>3505874523.1161079</c:v>
                </c:pt>
                <c:pt idx="13">
                  <c:v>3837679653.88097</c:v>
                </c:pt>
                <c:pt idx="14">
                  <c:v>4164227846.0694275</c:v>
                </c:pt>
                <c:pt idx="15">
                  <c:v>4485519099.6814804</c:v>
                </c:pt>
                <c:pt idx="16">
                  <c:v>4801553414.7171249</c:v>
                </c:pt>
                <c:pt idx="17">
                  <c:v>5112330791.1763611</c:v>
                </c:pt>
                <c:pt idx="18">
                  <c:v>5416161340.2808266</c:v>
                </c:pt>
                <c:pt idx="19">
                  <c:v>5713045062.0305252</c:v>
                </c:pt>
                <c:pt idx="20">
                  <c:v>6002981956.425457</c:v>
                </c:pt>
                <c:pt idx="21">
                  <c:v>6285972023.4656181</c:v>
                </c:pt>
                <c:pt idx="22">
                  <c:v>6562015263.1510086</c:v>
                </c:pt>
                <c:pt idx="23">
                  <c:v>6855691885.0411758</c:v>
                </c:pt>
                <c:pt idx="24">
                  <c:v>7167001889.1361237</c:v>
                </c:pt>
                <c:pt idx="25">
                  <c:v>7495945275.4358444</c:v>
                </c:pt>
                <c:pt idx="26">
                  <c:v>7842522043.9403496</c:v>
                </c:pt>
                <c:pt idx="27">
                  <c:v>8206732194.6496277</c:v>
                </c:pt>
                <c:pt idx="28">
                  <c:v>8603847966.6263618</c:v>
                </c:pt>
                <c:pt idx="29">
                  <c:v>9033869359.8705406</c:v>
                </c:pt>
                <c:pt idx="30">
                  <c:v>9496796374.382164</c:v>
                </c:pt>
                <c:pt idx="31">
                  <c:v>9992629010.1612434</c:v>
                </c:pt>
                <c:pt idx="32">
                  <c:v>10521367267.207767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79-2D44-913F-7308F82FF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06785600"/>
        <c:axId val="2012140592"/>
      </c:barChart>
      <c:catAx>
        <c:axId val="19067856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25400" cap="flat" cmpd="sng" algn="ctr">
            <a:solidFill>
              <a:schemeClr val="bg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bg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12140592"/>
        <c:crosses val="autoZero"/>
        <c:auto val="1"/>
        <c:lblAlgn val="ctr"/>
        <c:lblOffset val="100"/>
        <c:noMultiLvlLbl val="0"/>
      </c:catAx>
      <c:valAx>
        <c:axId val="2012140592"/>
        <c:scaling>
          <c:orientation val="minMax"/>
          <c:max val="1100000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Cumulative CO2 Emissions Savings vs. BAU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bg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out"/>
        <c:tickLblPos val="nextTo"/>
        <c:spPr>
          <a:noFill/>
          <a:ln w="25400"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bg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06785600"/>
        <c:crosses val="autoZero"/>
        <c:crossBetween val="between"/>
        <c:majorUnit val="1000000000"/>
        <c:minorUnit val="250000000"/>
        <c:dispUnits>
          <c:builtInUnit val="millions"/>
        </c:dispUnits>
      </c:valAx>
      <c:spPr>
        <a:noFill/>
        <a:ln w="25400"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bg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Cumulative Carbon Dioxide Emissions Reduction vs. BAU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'Cumulative GHG'!$D$121</c:f>
              <c:strCache>
                <c:ptCount val="1"/>
                <c:pt idx="0">
                  <c:v>CE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'Cumulative GHG'!$A$122:$A$154</c:f>
              <c:numCache>
                <c:formatCode>General</c:formatCode>
                <c:ptCount val="3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</c:numCache>
            </c:numRef>
          </c:cat>
          <c:val>
            <c:numRef>
              <c:f>'Cumulative GHG'!$D$122:$D$154</c:f>
              <c:numCache>
                <c:formatCode>_(* #,##0_);_(* \(#,##0\);_(* "-"??_);_(@_)</c:formatCode>
                <c:ptCount val="33"/>
                <c:pt idx="0">
                  <c:v>-26125.614368915558</c:v>
                </c:pt>
                <c:pt idx="1">
                  <c:v>100727884.92728996</c:v>
                </c:pt>
                <c:pt idx="2">
                  <c:v>302262031.62497616</c:v>
                </c:pt>
                <c:pt idx="3">
                  <c:v>535063668.58600235</c:v>
                </c:pt>
                <c:pt idx="4">
                  <c:v>799132795.81036949</c:v>
                </c:pt>
                <c:pt idx="5">
                  <c:v>1094469413.2980766</c:v>
                </c:pt>
                <c:pt idx="6">
                  <c:v>1421073521.0491257</c:v>
                </c:pt>
                <c:pt idx="7">
                  <c:v>1778945119.0635147</c:v>
                </c:pt>
                <c:pt idx="8">
                  <c:v>2132654811.3432789</c:v>
                </c:pt>
                <c:pt idx="9">
                  <c:v>2482202597.888422</c:v>
                </c:pt>
                <c:pt idx="10">
                  <c:v>2827588478.6989403</c:v>
                </c:pt>
                <c:pt idx="11">
                  <c:v>3168812453.7748375</c:v>
                </c:pt>
                <c:pt idx="12">
                  <c:v>3505874523.1161079</c:v>
                </c:pt>
                <c:pt idx="13">
                  <c:v>3837679653.88097</c:v>
                </c:pt>
                <c:pt idx="14">
                  <c:v>4164227846.0694275</c:v>
                </c:pt>
                <c:pt idx="15">
                  <c:v>4485519099.6814804</c:v>
                </c:pt>
                <c:pt idx="16">
                  <c:v>4801553414.7171249</c:v>
                </c:pt>
                <c:pt idx="17">
                  <c:v>5112330791.1763611</c:v>
                </c:pt>
                <c:pt idx="18">
                  <c:v>5416161340.2808266</c:v>
                </c:pt>
                <c:pt idx="19">
                  <c:v>5713045062.0305252</c:v>
                </c:pt>
                <c:pt idx="20">
                  <c:v>6002981956.425457</c:v>
                </c:pt>
                <c:pt idx="21">
                  <c:v>6285972023.4656181</c:v>
                </c:pt>
                <c:pt idx="22">
                  <c:v>6562015263.1510086</c:v>
                </c:pt>
                <c:pt idx="23">
                  <c:v>6855691885.0411758</c:v>
                </c:pt>
                <c:pt idx="24">
                  <c:v>7167001889.1361237</c:v>
                </c:pt>
                <c:pt idx="25">
                  <c:v>7495945275.4358444</c:v>
                </c:pt>
                <c:pt idx="26">
                  <c:v>7842522043.9403496</c:v>
                </c:pt>
                <c:pt idx="27">
                  <c:v>8206732194.6496277</c:v>
                </c:pt>
                <c:pt idx="28">
                  <c:v>8603847966.6263618</c:v>
                </c:pt>
                <c:pt idx="29">
                  <c:v>9033869359.8705406</c:v>
                </c:pt>
                <c:pt idx="30">
                  <c:v>9496796374.382164</c:v>
                </c:pt>
                <c:pt idx="31">
                  <c:v>9992629010.1612434</c:v>
                </c:pt>
                <c:pt idx="32">
                  <c:v>10521367267.207767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A4-684B-B12F-55EC1BFC2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06785600"/>
        <c:axId val="2012140592"/>
      </c:barChart>
      <c:catAx>
        <c:axId val="19067856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12140592"/>
        <c:crosses val="autoZero"/>
        <c:auto val="1"/>
        <c:lblAlgn val="ctr"/>
        <c:lblOffset val="100"/>
        <c:noMultiLvlLbl val="0"/>
      </c:catAx>
      <c:valAx>
        <c:axId val="2012140592"/>
        <c:scaling>
          <c:orientation val="minMax"/>
          <c:max val="1100000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Cumulative CO2 Emissions Savings vs. BAU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06785600"/>
        <c:crosses val="autoZero"/>
        <c:crossBetween val="between"/>
        <c:majorUnit val="1000000000"/>
        <c:minorUnit val="250000000"/>
        <c:dispUnits>
          <c:builtInUnit val="millions"/>
        </c:dispUnits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 Installed</a:t>
            </a:r>
            <a:r>
              <a:rPr lang="en-US" baseline="0"/>
              <a:t> Storage Capacities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8"/>
          <c:order val="0"/>
          <c:tx>
            <c:strRef>
              <c:f>'Combined Capacities'!$J$2</c:f>
              <c:strCache>
                <c:ptCount val="1"/>
                <c:pt idx="0">
                  <c:v>Util. Storage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Capacities'!$K$3:$K$48</c:f>
              <c:numCache>
                <c:formatCode>#,##0</c:formatCode>
                <c:ptCount val="46"/>
                <c:pt idx="0">
                  <c:v>265370.55200000003</c:v>
                </c:pt>
                <c:pt idx="1">
                  <c:v>265370.55200000003</c:v>
                </c:pt>
                <c:pt idx="2">
                  <c:v>265370.55200000003</c:v>
                </c:pt>
                <c:pt idx="3">
                  <c:v>265370.55200000003</c:v>
                </c:pt>
                <c:pt idx="5" formatCode="General">
                  <c:v>0</c:v>
                </c:pt>
                <c:pt idx="6">
                  <c:v>265531.86700000003</c:v>
                </c:pt>
                <c:pt idx="7">
                  <c:v>265754.46799999999</c:v>
                </c:pt>
                <c:pt idx="8">
                  <c:v>265612.89600000001</c:v>
                </c:pt>
                <c:pt idx="9">
                  <c:v>264435.13400000002</c:v>
                </c:pt>
                <c:pt idx="11" formatCode="General">
                  <c:v>0</c:v>
                </c:pt>
                <c:pt idx="12">
                  <c:v>266073.24</c:v>
                </c:pt>
                <c:pt idx="13">
                  <c:v>266311.47200000001</c:v>
                </c:pt>
                <c:pt idx="14">
                  <c:v>265938.43499999988</c:v>
                </c:pt>
                <c:pt idx="15">
                  <c:v>264596.20599999989</c:v>
                </c:pt>
                <c:pt idx="17" formatCode="General">
                  <c:v>0</c:v>
                </c:pt>
                <c:pt idx="18">
                  <c:v>358613.52299999993</c:v>
                </c:pt>
                <c:pt idx="19">
                  <c:v>268383.68800000008</c:v>
                </c:pt>
                <c:pt idx="20">
                  <c:v>347152.88499999989</c:v>
                </c:pt>
                <c:pt idx="21">
                  <c:v>265802.61200000002</c:v>
                </c:pt>
                <c:pt idx="23" formatCode="General">
                  <c:v>0</c:v>
                </c:pt>
                <c:pt idx="24">
                  <c:v>588403.95799999987</c:v>
                </c:pt>
                <c:pt idx="25">
                  <c:v>292674.533</c:v>
                </c:pt>
                <c:pt idx="26">
                  <c:v>4173559.1510000001</c:v>
                </c:pt>
                <c:pt idx="27">
                  <c:v>410406.15299999999</c:v>
                </c:pt>
                <c:pt idx="29" formatCode="General">
                  <c:v>0</c:v>
                </c:pt>
                <c:pt idx="30">
                  <c:v>938492.40799999982</c:v>
                </c:pt>
                <c:pt idx="31">
                  <c:v>411277.22100000002</c:v>
                </c:pt>
                <c:pt idx="32">
                  <c:v>4450442.1340000005</c:v>
                </c:pt>
                <c:pt idx="33">
                  <c:v>614612.88699999999</c:v>
                </c:pt>
                <c:pt idx="35" formatCode="General">
                  <c:v>0</c:v>
                </c:pt>
                <c:pt idx="36">
                  <c:v>1487307.1839999999</c:v>
                </c:pt>
                <c:pt idx="37">
                  <c:v>658986.53100000008</c:v>
                </c:pt>
                <c:pt idx="38">
                  <c:v>5201039.0690000001</c:v>
                </c:pt>
                <c:pt idx="39">
                  <c:v>1460627.443</c:v>
                </c:pt>
                <c:pt idx="41" formatCode="General">
                  <c:v>0</c:v>
                </c:pt>
                <c:pt idx="42">
                  <c:v>2575824.1359999999</c:v>
                </c:pt>
                <c:pt idx="43">
                  <c:v>1311394.669</c:v>
                </c:pt>
                <c:pt idx="44">
                  <c:v>8409980.5410000011</c:v>
                </c:pt>
                <c:pt idx="45">
                  <c:v>5037366.6789999986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079-BC4B-9A80-BE5B0032B75B}"/>
            </c:ext>
          </c:extLst>
        </c:ser>
        <c:ser>
          <c:idx val="14"/>
          <c:order val="1"/>
          <c:tx>
            <c:strRef>
              <c:f>'Combined Capacities'!$Q$2</c:f>
              <c:strCache>
                <c:ptCount val="1"/>
                <c:pt idx="0">
                  <c:v>Dist. Storage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Capacities'!$A$3:$A$48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Capacities'!$R$3:$R$48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9055.777</c:v>
                </c:pt>
                <c:pt idx="8">
                  <c:v>0</c:v>
                </c:pt>
                <c:pt idx="9">
                  <c:v>10215.651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95545.752000000008</c:v>
                </c:pt>
                <c:pt idx="14">
                  <c:v>0</c:v>
                </c:pt>
                <c:pt idx="15">
                  <c:v>85848.191999999981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365259.75000000012</c:v>
                </c:pt>
                <c:pt idx="20">
                  <c:v>0</c:v>
                </c:pt>
                <c:pt idx="21">
                  <c:v>342568.09999999992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712405.34200000006</c:v>
                </c:pt>
                <c:pt idx="26">
                  <c:v>0</c:v>
                </c:pt>
                <c:pt idx="27">
                  <c:v>780564.57899999991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1043318.787</c:v>
                </c:pt>
                <c:pt idx="32">
                  <c:v>0</c:v>
                </c:pt>
                <c:pt idx="33">
                  <c:v>1135994.2930000001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1415581.5330000001</c:v>
                </c:pt>
                <c:pt idx="38">
                  <c:v>0</c:v>
                </c:pt>
                <c:pt idx="39">
                  <c:v>1705421.36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2017323.3970000001</c:v>
                </c:pt>
                <c:pt idx="44">
                  <c:v>0</c:v>
                </c:pt>
                <c:pt idx="45">
                  <c:v>4221458.4070000006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79-BC4B-9A80-BE5B0032B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Installed Capacity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1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5878153251676874"/>
          <c:y val="0.31807660761154855"/>
          <c:w val="0.22063137941090696"/>
          <c:h val="0.1472011701662292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</a:t>
            </a:r>
            <a:r>
              <a:rPr lang="en-US" baseline="0"/>
              <a:t> CONUS </a:t>
            </a:r>
            <a:r>
              <a:rPr lang="en-US" sz="1920" b="0" i="0" u="none" strike="noStrike" baseline="0">
                <a:effectLst/>
              </a:rPr>
              <a:t>Capacity</a:t>
            </a:r>
            <a:r>
              <a:rPr lang="en-US" sz="1920" b="0" i="0" u="none" strike="noStrike" baseline="0"/>
              <a:t> </a:t>
            </a:r>
            <a:r>
              <a:rPr lang="en-US" baseline="0"/>
              <a:t>Installation Rate (5-year intervals)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'Install Rate'!$B$2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Rate'!$B$14:$B$48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-14071.163200000021</c:v>
                </c:pt>
                <c:pt idx="2">
                  <c:v>-14071.297399999999</c:v>
                </c:pt>
                <c:pt idx="3">
                  <c:v>-14071.0136</c:v>
                </c:pt>
                <c:pt idx="4">
                  <c:v>-14035.871800000023</c:v>
                </c:pt>
                <c:pt idx="6" formatCode="General">
                  <c:v>0</c:v>
                </c:pt>
                <c:pt idx="7">
                  <c:v>-17958.12419999998</c:v>
                </c:pt>
                <c:pt idx="8">
                  <c:v>-17955.847000000002</c:v>
                </c:pt>
                <c:pt idx="9">
                  <c:v>-17958.547399999996</c:v>
                </c:pt>
                <c:pt idx="10">
                  <c:v>-17913.527999999977</c:v>
                </c:pt>
                <c:pt idx="12" formatCode="General">
                  <c:v>0</c:v>
                </c:pt>
                <c:pt idx="13">
                  <c:v>-14592.407400000002</c:v>
                </c:pt>
                <c:pt idx="14">
                  <c:v>-14537.8172</c:v>
                </c:pt>
                <c:pt idx="15">
                  <c:v>-14584.793800000003</c:v>
                </c:pt>
                <c:pt idx="16">
                  <c:v>-14632.892400000001</c:v>
                </c:pt>
                <c:pt idx="18" formatCode="General">
                  <c:v>0</c:v>
                </c:pt>
                <c:pt idx="19">
                  <c:v>-2193.4187999999999</c:v>
                </c:pt>
                <c:pt idx="20">
                  <c:v>-2236.7374</c:v>
                </c:pt>
                <c:pt idx="21">
                  <c:v>-2215.5998</c:v>
                </c:pt>
                <c:pt idx="22">
                  <c:v>-2160.7046</c:v>
                </c:pt>
                <c:pt idx="24" formatCode="General">
                  <c:v>0</c:v>
                </c:pt>
                <c:pt idx="25">
                  <c:v>-21.433200000000003</c:v>
                </c:pt>
                <c:pt idx="26">
                  <c:v>-10.701200000000005</c:v>
                </c:pt>
                <c:pt idx="27">
                  <c:v>-12.556400000000002</c:v>
                </c:pt>
                <c:pt idx="28">
                  <c:v>-2.3204000000000038</c:v>
                </c:pt>
                <c:pt idx="30" formatCode="General">
                  <c:v>0</c:v>
                </c:pt>
                <c:pt idx="31">
                  <c:v>-0.32079999999999986</c:v>
                </c:pt>
                <c:pt idx="32">
                  <c:v>-4.343199999999996</c:v>
                </c:pt>
                <c:pt idx="33">
                  <c:v>-7.7625999999999991</c:v>
                </c:pt>
                <c:pt idx="34">
                  <c:v>-8.4818000000000016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F4-874B-BD62-E40329920349}"/>
            </c:ext>
          </c:extLst>
        </c:ser>
        <c:ser>
          <c:idx val="1"/>
          <c:order val="1"/>
          <c:tx>
            <c:strRef>
              <c:f>'Install Rate'!$C$2</c:f>
              <c:strCache>
                <c:ptCount val="1"/>
                <c:pt idx="0">
                  <c:v>NG CC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Rate'!$C$14:$C$48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-14322.790999999992</c:v>
                </c:pt>
                <c:pt idx="2">
                  <c:v>-14341.983000000018</c:v>
                </c:pt>
                <c:pt idx="3">
                  <c:v>-14180.523999999999</c:v>
                </c:pt>
                <c:pt idx="4">
                  <c:v>-14023.955999999995</c:v>
                </c:pt>
                <c:pt idx="6" formatCode="General">
                  <c:v>0</c:v>
                </c:pt>
                <c:pt idx="7">
                  <c:v>12759.598199999997</c:v>
                </c:pt>
                <c:pt idx="8">
                  <c:v>7529.6265999999941</c:v>
                </c:pt>
                <c:pt idx="9">
                  <c:v>7055.9224000000049</c:v>
                </c:pt>
                <c:pt idx="10">
                  <c:v>3588.4809999999939</c:v>
                </c:pt>
                <c:pt idx="12" formatCode="General">
                  <c:v>0</c:v>
                </c:pt>
                <c:pt idx="13">
                  <c:v>4505.9072000000042</c:v>
                </c:pt>
                <c:pt idx="14">
                  <c:v>4431.0570000000062</c:v>
                </c:pt>
                <c:pt idx="15">
                  <c:v>-5829.9971999999952</c:v>
                </c:pt>
                <c:pt idx="16">
                  <c:v>-2824.9807999999962</c:v>
                </c:pt>
                <c:pt idx="18" formatCode="General">
                  <c:v>0</c:v>
                </c:pt>
                <c:pt idx="19">
                  <c:v>-3609.3340000000085</c:v>
                </c:pt>
                <c:pt idx="20">
                  <c:v>-2863.9185999999986</c:v>
                </c:pt>
                <c:pt idx="21">
                  <c:v>-5311.2288000000062</c:v>
                </c:pt>
                <c:pt idx="22">
                  <c:v>-6173.1386000000057</c:v>
                </c:pt>
                <c:pt idx="24" formatCode="General">
                  <c:v>0</c:v>
                </c:pt>
                <c:pt idx="25">
                  <c:v>-5824.0459999999966</c:v>
                </c:pt>
                <c:pt idx="26">
                  <c:v>-2450.9572000000044</c:v>
                </c:pt>
                <c:pt idx="27">
                  <c:v>-12254.807199999999</c:v>
                </c:pt>
                <c:pt idx="28">
                  <c:v>-12434.123399999993</c:v>
                </c:pt>
                <c:pt idx="30" formatCode="General">
                  <c:v>0</c:v>
                </c:pt>
                <c:pt idx="31">
                  <c:v>-831.2386000000057</c:v>
                </c:pt>
                <c:pt idx="32">
                  <c:v>-62.208400000003166</c:v>
                </c:pt>
                <c:pt idx="33">
                  <c:v>-27403.482799999998</c:v>
                </c:pt>
                <c:pt idx="34">
                  <c:v>-23832.730800000001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F4-874B-BD62-E40329920349}"/>
            </c:ext>
          </c:extLst>
        </c:ser>
        <c:ser>
          <c:idx val="2"/>
          <c:order val="2"/>
          <c:tx>
            <c:strRef>
              <c:f>'Install Rate'!$D$2</c:f>
              <c:strCache>
                <c:ptCount val="1"/>
                <c:pt idx="0">
                  <c:v>NG CT</c:v>
                </c:pt>
              </c:strCache>
            </c:strRef>
          </c:tx>
          <c:spPr>
            <a:solidFill>
              <a:schemeClr val="bg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Rate'!$D$14:$D$48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-14069.258400000001</c:v>
                </c:pt>
                <c:pt idx="2">
                  <c:v>-14070.630399999998</c:v>
                </c:pt>
                <c:pt idx="3">
                  <c:v>-14068.203799999999</c:v>
                </c:pt>
                <c:pt idx="4">
                  <c:v>-14035.801000000001</c:v>
                </c:pt>
                <c:pt idx="6" formatCode="General">
                  <c:v>0</c:v>
                </c:pt>
                <c:pt idx="7">
                  <c:v>-14652.631599999999</c:v>
                </c:pt>
                <c:pt idx="8">
                  <c:v>-15481.867399999999</c:v>
                </c:pt>
                <c:pt idx="9">
                  <c:v>-15098.329599999997</c:v>
                </c:pt>
                <c:pt idx="10">
                  <c:v>-16072.213200000002</c:v>
                </c:pt>
                <c:pt idx="12" formatCode="General">
                  <c:v>0</c:v>
                </c:pt>
                <c:pt idx="13">
                  <c:v>-1365.9377999999997</c:v>
                </c:pt>
                <c:pt idx="14">
                  <c:v>-222.09700000000012</c:v>
                </c:pt>
                <c:pt idx="15">
                  <c:v>5296.6834000000017</c:v>
                </c:pt>
                <c:pt idx="16">
                  <c:v>2097.8066000000026</c:v>
                </c:pt>
                <c:pt idx="18" formatCode="General">
                  <c:v>0</c:v>
                </c:pt>
                <c:pt idx="19">
                  <c:v>-3268.8897999999999</c:v>
                </c:pt>
                <c:pt idx="20">
                  <c:v>-3035.0775999999996</c:v>
                </c:pt>
                <c:pt idx="21">
                  <c:v>-2645.5068000000015</c:v>
                </c:pt>
                <c:pt idx="22">
                  <c:v>-739.67880000000218</c:v>
                </c:pt>
                <c:pt idx="24" formatCode="General">
                  <c:v>0</c:v>
                </c:pt>
                <c:pt idx="25">
                  <c:v>33.996599999999852</c:v>
                </c:pt>
                <c:pt idx="26">
                  <c:v>7.4558000000000906</c:v>
                </c:pt>
                <c:pt idx="27">
                  <c:v>-15.92320000000036</c:v>
                </c:pt>
                <c:pt idx="28">
                  <c:v>-623.74639999999999</c:v>
                </c:pt>
                <c:pt idx="30" formatCode="General">
                  <c:v>0</c:v>
                </c:pt>
                <c:pt idx="31">
                  <c:v>-243.07380000000029</c:v>
                </c:pt>
                <c:pt idx="32">
                  <c:v>-342.57000000000005</c:v>
                </c:pt>
                <c:pt idx="33">
                  <c:v>6431.6290000000008</c:v>
                </c:pt>
                <c:pt idx="34">
                  <c:v>4163.9198000000006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F4-874B-BD62-E40329920349}"/>
            </c:ext>
          </c:extLst>
        </c:ser>
        <c:ser>
          <c:idx val="3"/>
          <c:order val="3"/>
          <c:tx>
            <c:strRef>
              <c:f>'Install Rate'!$E$2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Rate'!$E$14:$E$48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-4433.9993999999979</c:v>
                </c:pt>
                <c:pt idx="2">
                  <c:v>-4659.3691999999983</c:v>
                </c:pt>
                <c:pt idx="3">
                  <c:v>-1152.0948000000003</c:v>
                </c:pt>
                <c:pt idx="4">
                  <c:v>-2207.3361999999993</c:v>
                </c:pt>
                <c:pt idx="6" formatCode="General">
                  <c:v>0</c:v>
                </c:pt>
                <c:pt idx="7">
                  <c:v>-14.782600000000093</c:v>
                </c:pt>
                <c:pt idx="8">
                  <c:v>-11.61359999999986</c:v>
                </c:pt>
                <c:pt idx="9">
                  <c:v>-0.2139999999984866</c:v>
                </c:pt>
                <c:pt idx="10">
                  <c:v>-8.8419999999983698</c:v>
                </c:pt>
                <c:pt idx="12" formatCode="General">
                  <c:v>0</c:v>
                </c:pt>
                <c:pt idx="13">
                  <c:v>-5.8503999999986265</c:v>
                </c:pt>
                <c:pt idx="14">
                  <c:v>-0.57499999999999996</c:v>
                </c:pt>
                <c:pt idx="15">
                  <c:v>-4.919999999983702E-2</c:v>
                </c:pt>
                <c:pt idx="16">
                  <c:v>8.0745999999984637</c:v>
                </c:pt>
                <c:pt idx="18" formatCode="General">
                  <c:v>0</c:v>
                </c:pt>
                <c:pt idx="19">
                  <c:v>-158.44480000000331</c:v>
                </c:pt>
                <c:pt idx="20">
                  <c:v>-47.624400000000605</c:v>
                </c:pt>
                <c:pt idx="21">
                  <c:v>-1355.801999999999</c:v>
                </c:pt>
                <c:pt idx="22">
                  <c:v>-2130.9199999999983</c:v>
                </c:pt>
                <c:pt idx="24" formatCode="General">
                  <c:v>0</c:v>
                </c:pt>
                <c:pt idx="25">
                  <c:v>-857.61499999999796</c:v>
                </c:pt>
                <c:pt idx="26">
                  <c:v>-1631.3079999999986</c:v>
                </c:pt>
                <c:pt idx="27">
                  <c:v>-26.897000000000116</c:v>
                </c:pt>
                <c:pt idx="28">
                  <c:v>-1272.3436000000002</c:v>
                </c:pt>
                <c:pt idx="30" formatCode="General">
                  <c:v>0</c:v>
                </c:pt>
                <c:pt idx="31">
                  <c:v>-3343.5234000000009</c:v>
                </c:pt>
                <c:pt idx="32">
                  <c:v>-3293.9668000000006</c:v>
                </c:pt>
                <c:pt idx="33">
                  <c:v>1.9999999960418789E-3</c:v>
                </c:pt>
                <c:pt idx="34">
                  <c:v>-0.37299999999959255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F4-874B-BD62-E40329920349}"/>
            </c:ext>
          </c:extLst>
        </c:ser>
        <c:ser>
          <c:idx val="4"/>
          <c:order val="4"/>
          <c:tx>
            <c:strRef>
              <c:f>'Install Rate'!$F$2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Rate'!$F$14:$F$48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140.83099999999976</c:v>
                </c:pt>
                <c:pt idx="2">
                  <c:v>134.80940000000118</c:v>
                </c:pt>
                <c:pt idx="3">
                  <c:v>647.45239999999762</c:v>
                </c:pt>
                <c:pt idx="4">
                  <c:v>659.41100000000154</c:v>
                </c:pt>
                <c:pt idx="6" formatCode="General">
                  <c:v>0</c:v>
                </c:pt>
                <c:pt idx="7">
                  <c:v>8.4187999999965548</c:v>
                </c:pt>
                <c:pt idx="8">
                  <c:v>14.81019999999844</c:v>
                </c:pt>
                <c:pt idx="9">
                  <c:v>1212.535400000002</c:v>
                </c:pt>
                <c:pt idx="10">
                  <c:v>1264.1054000000033</c:v>
                </c:pt>
                <c:pt idx="12" formatCode="General">
                  <c:v>0</c:v>
                </c:pt>
                <c:pt idx="13">
                  <c:v>55.640799999999579</c:v>
                </c:pt>
                <c:pt idx="14">
                  <c:v>58.503800000000048</c:v>
                </c:pt>
                <c:pt idx="15">
                  <c:v>2877.9700000000012</c:v>
                </c:pt>
                <c:pt idx="16">
                  <c:v>2703.1917999999978</c:v>
                </c:pt>
                <c:pt idx="18" formatCode="General">
                  <c:v>0</c:v>
                </c:pt>
                <c:pt idx="19">
                  <c:v>0.27020000000193251</c:v>
                </c:pt>
                <c:pt idx="20">
                  <c:v>-2.0000000001164153E-2</c:v>
                </c:pt>
                <c:pt idx="21">
                  <c:v>45.654600000000208</c:v>
                </c:pt>
                <c:pt idx="22">
                  <c:v>-41.402599999998344</c:v>
                </c:pt>
                <c:pt idx="24" formatCode="General">
                  <c:v>0</c:v>
                </c:pt>
                <c:pt idx="25">
                  <c:v>0.17419999999983701</c:v>
                </c:pt>
                <c:pt idx="26">
                  <c:v>0.57540000000153668</c:v>
                </c:pt>
                <c:pt idx="27">
                  <c:v>7.8267999999981841</c:v>
                </c:pt>
                <c:pt idx="28">
                  <c:v>74.375</c:v>
                </c:pt>
                <c:pt idx="30" formatCode="General">
                  <c:v>0</c:v>
                </c:pt>
                <c:pt idx="31">
                  <c:v>0.5486000000004424</c:v>
                </c:pt>
                <c:pt idx="32">
                  <c:v>2.3000000001047738E-2</c:v>
                </c:pt>
                <c:pt idx="33">
                  <c:v>903.36180000000172</c:v>
                </c:pt>
                <c:pt idx="34">
                  <c:v>748.54659999999853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F4-874B-BD62-E40329920349}"/>
            </c:ext>
          </c:extLst>
        </c:ser>
        <c:ser>
          <c:idx val="5"/>
          <c:order val="5"/>
          <c:tx>
            <c:strRef>
              <c:f>'Install Rate'!$G$2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Rate'!$G$14:$G$48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11442.701800000001</c:v>
                </c:pt>
                <c:pt idx="2">
                  <c:v>11631.9948</c:v>
                </c:pt>
                <c:pt idx="3">
                  <c:v>11511.7084</c:v>
                </c:pt>
                <c:pt idx="4">
                  <c:v>12696.215399999997</c:v>
                </c:pt>
                <c:pt idx="6" formatCode="General">
                  <c:v>0</c:v>
                </c:pt>
                <c:pt idx="7">
                  <c:v>14470.462799999998</c:v>
                </c:pt>
                <c:pt idx="8">
                  <c:v>14550.091399999999</c:v>
                </c:pt>
                <c:pt idx="9">
                  <c:v>14605.579999999998</c:v>
                </c:pt>
                <c:pt idx="10">
                  <c:v>14550.607200000004</c:v>
                </c:pt>
                <c:pt idx="12" formatCode="General">
                  <c:v>0</c:v>
                </c:pt>
                <c:pt idx="13">
                  <c:v>18392.311400000006</c:v>
                </c:pt>
                <c:pt idx="14">
                  <c:v>18580.744599999998</c:v>
                </c:pt>
                <c:pt idx="15">
                  <c:v>19361.908799999997</c:v>
                </c:pt>
                <c:pt idx="16">
                  <c:v>20410.695799999976</c:v>
                </c:pt>
                <c:pt idx="18" formatCode="General">
                  <c:v>0</c:v>
                </c:pt>
                <c:pt idx="19">
                  <c:v>22131.363399999995</c:v>
                </c:pt>
                <c:pt idx="20">
                  <c:v>22893.166800000006</c:v>
                </c:pt>
                <c:pt idx="21">
                  <c:v>21930.768000000004</c:v>
                </c:pt>
                <c:pt idx="22">
                  <c:v>22628.805400000023</c:v>
                </c:pt>
                <c:pt idx="24" formatCode="General">
                  <c:v>0</c:v>
                </c:pt>
                <c:pt idx="25">
                  <c:v>13519.8544</c:v>
                </c:pt>
                <c:pt idx="26">
                  <c:v>12442.561399999995</c:v>
                </c:pt>
                <c:pt idx="27">
                  <c:v>22373.552799999994</c:v>
                </c:pt>
                <c:pt idx="28">
                  <c:v>29803.979200000012</c:v>
                </c:pt>
                <c:pt idx="30" formatCode="General">
                  <c:v>0</c:v>
                </c:pt>
                <c:pt idx="31">
                  <c:v>12251.236799999979</c:v>
                </c:pt>
                <c:pt idx="32">
                  <c:v>12733.62080000001</c:v>
                </c:pt>
                <c:pt idx="33">
                  <c:v>36247.081199999971</c:v>
                </c:pt>
                <c:pt idx="34">
                  <c:v>33891.857000000004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5F4-874B-BD62-E40329920349}"/>
            </c:ext>
          </c:extLst>
        </c:ser>
        <c:ser>
          <c:idx val="6"/>
          <c:order val="6"/>
          <c:tx>
            <c:strRef>
              <c:f>'Install Rate'!$H$2</c:f>
              <c:strCache>
                <c:ptCount val="1"/>
                <c:pt idx="0">
                  <c:v>Offshore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Rate'!$H$14:$H$48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889.04399999999964</c:v>
                </c:pt>
                <c:pt idx="2">
                  <c:v>888.77340000000004</c:v>
                </c:pt>
                <c:pt idx="3">
                  <c:v>889.07060000000024</c:v>
                </c:pt>
                <c:pt idx="4">
                  <c:v>884.23880000000008</c:v>
                </c:pt>
                <c:pt idx="6" formatCode="General">
                  <c:v>0</c:v>
                </c:pt>
                <c:pt idx="7">
                  <c:v>1493.2076000000002</c:v>
                </c:pt>
                <c:pt idx="8">
                  <c:v>1492.9603999999999</c:v>
                </c:pt>
                <c:pt idx="9">
                  <c:v>1493.0067999999997</c:v>
                </c:pt>
                <c:pt idx="10">
                  <c:v>1486.5529999999999</c:v>
                </c:pt>
                <c:pt idx="12" formatCode="General">
                  <c:v>0</c:v>
                </c:pt>
                <c:pt idx="13">
                  <c:v>1480.0131999999999</c:v>
                </c:pt>
                <c:pt idx="14">
                  <c:v>1479.7187999999999</c:v>
                </c:pt>
                <c:pt idx="15">
                  <c:v>1475.2865999999999</c:v>
                </c:pt>
                <c:pt idx="16">
                  <c:v>1464.4308000000001</c:v>
                </c:pt>
                <c:pt idx="18" formatCode="General">
                  <c:v>0</c:v>
                </c:pt>
                <c:pt idx="19">
                  <c:v>199.96779999999998</c:v>
                </c:pt>
                <c:pt idx="20">
                  <c:v>200.21800000000002</c:v>
                </c:pt>
                <c:pt idx="21">
                  <c:v>204.7290000000001</c:v>
                </c:pt>
                <c:pt idx="22">
                  <c:v>197.97839999999997</c:v>
                </c:pt>
                <c:pt idx="24" formatCode="General">
                  <c:v>0</c:v>
                </c:pt>
                <c:pt idx="25">
                  <c:v>4.440000000031432E-2</c:v>
                </c:pt>
                <c:pt idx="26">
                  <c:v>-9.8799999999755528E-2</c:v>
                </c:pt>
                <c:pt idx="27">
                  <c:v>3.6200000000098952E-2</c:v>
                </c:pt>
                <c:pt idx="28">
                  <c:v>0.7910000000003492</c:v>
                </c:pt>
                <c:pt idx="30" formatCode="General">
                  <c:v>0</c:v>
                </c:pt>
                <c:pt idx="31">
                  <c:v>-2.8199999999924331E-2</c:v>
                </c:pt>
                <c:pt idx="32">
                  <c:v>-9.1799999999784637E-2</c:v>
                </c:pt>
                <c:pt idx="33">
                  <c:v>-3.2600000000093131E-2</c:v>
                </c:pt>
                <c:pt idx="34">
                  <c:v>245.71180000000169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F4-874B-BD62-E40329920349}"/>
            </c:ext>
          </c:extLst>
        </c:ser>
        <c:ser>
          <c:idx val="7"/>
          <c:order val="7"/>
          <c:tx>
            <c:strRef>
              <c:f>'Install Rate'!$I$2</c:f>
              <c:strCache>
                <c:ptCount val="1"/>
                <c:pt idx="0">
                  <c:v>UPV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Rate'!$I$14:$I$48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12176.536600000001</c:v>
                </c:pt>
                <c:pt idx="2">
                  <c:v>13104.450599999998</c:v>
                </c:pt>
                <c:pt idx="3">
                  <c:v>12518.381799999999</c:v>
                </c:pt>
                <c:pt idx="4">
                  <c:v>13914.679999999998</c:v>
                </c:pt>
                <c:pt idx="6" formatCode="General">
                  <c:v>0</c:v>
                </c:pt>
                <c:pt idx="7">
                  <c:v>14920.453599999999</c:v>
                </c:pt>
                <c:pt idx="8">
                  <c:v>15357.773600000004</c:v>
                </c:pt>
                <c:pt idx="9">
                  <c:v>15655.414200000003</c:v>
                </c:pt>
                <c:pt idx="10">
                  <c:v>14175.820799999998</c:v>
                </c:pt>
                <c:pt idx="12" formatCode="General">
                  <c:v>0</c:v>
                </c:pt>
                <c:pt idx="13">
                  <c:v>18622.591199999995</c:v>
                </c:pt>
                <c:pt idx="14">
                  <c:v>19617.967399999994</c:v>
                </c:pt>
                <c:pt idx="15">
                  <c:v>24130.811199999996</c:v>
                </c:pt>
                <c:pt idx="16">
                  <c:v>22473.805799999995</c:v>
                </c:pt>
                <c:pt idx="18" formatCode="General">
                  <c:v>0</c:v>
                </c:pt>
                <c:pt idx="19">
                  <c:v>17010.367800000007</c:v>
                </c:pt>
                <c:pt idx="20">
                  <c:v>14699.675600000006</c:v>
                </c:pt>
                <c:pt idx="21">
                  <c:v>17238.707000000006</c:v>
                </c:pt>
                <c:pt idx="22">
                  <c:v>24242.615800000007</c:v>
                </c:pt>
                <c:pt idx="24" formatCode="General">
                  <c:v>0</c:v>
                </c:pt>
                <c:pt idx="25">
                  <c:v>16056.433199999994</c:v>
                </c:pt>
                <c:pt idx="26">
                  <c:v>9062.5741999999973</c:v>
                </c:pt>
                <c:pt idx="27">
                  <c:v>28331.396199999981</c:v>
                </c:pt>
                <c:pt idx="28">
                  <c:v>30783.522399999994</c:v>
                </c:pt>
                <c:pt idx="30" formatCode="General">
                  <c:v>0</c:v>
                </c:pt>
                <c:pt idx="31">
                  <c:v>12001.215000000002</c:v>
                </c:pt>
                <c:pt idx="32">
                  <c:v>6855.4185999999991</c:v>
                </c:pt>
                <c:pt idx="33">
                  <c:v>38741.224399999992</c:v>
                </c:pt>
                <c:pt idx="34">
                  <c:v>44407.20079999997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5F4-874B-BD62-E40329920349}"/>
            </c:ext>
          </c:extLst>
        </c:ser>
        <c:ser>
          <c:idx val="9"/>
          <c:order val="8"/>
          <c:tx>
            <c:strRef>
              <c:f>'Install Rate'!$L$2</c:f>
              <c:strCache>
                <c:ptCount val="1"/>
                <c:pt idx="0">
                  <c:v>Geo/Bio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Rate'!$L$14:$L$48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-7.2000000000116415E-3</c:v>
                </c:pt>
                <c:pt idx="2">
                  <c:v>0.14540000000051806</c:v>
                </c:pt>
                <c:pt idx="3">
                  <c:v>321.08480000000202</c:v>
                </c:pt>
                <c:pt idx="4">
                  <c:v>449.04979999999995</c:v>
                </c:pt>
                <c:pt idx="6" formatCode="General">
                  <c:v>0</c:v>
                </c:pt>
                <c:pt idx="7">
                  <c:v>0.36379999999990104</c:v>
                </c:pt>
                <c:pt idx="8">
                  <c:v>0.70499999999956342</c:v>
                </c:pt>
                <c:pt idx="9">
                  <c:v>509.02499999999782</c:v>
                </c:pt>
                <c:pt idx="10">
                  <c:v>529.87479999999994</c:v>
                </c:pt>
                <c:pt idx="12" formatCode="General">
                  <c:v>0</c:v>
                </c:pt>
                <c:pt idx="13">
                  <c:v>0.30520000000033176</c:v>
                </c:pt>
                <c:pt idx="14">
                  <c:v>4.3724000000001979</c:v>
                </c:pt>
                <c:pt idx="15">
                  <c:v>572.05260000000055</c:v>
                </c:pt>
                <c:pt idx="16">
                  <c:v>613.92700000000036</c:v>
                </c:pt>
                <c:pt idx="18" formatCode="General">
                  <c:v>0</c:v>
                </c:pt>
                <c:pt idx="19">
                  <c:v>0.46259999999965656</c:v>
                </c:pt>
                <c:pt idx="20">
                  <c:v>0.57300000000032014</c:v>
                </c:pt>
                <c:pt idx="21">
                  <c:v>221.29599999999991</c:v>
                </c:pt>
                <c:pt idx="22">
                  <c:v>580.93119999999976</c:v>
                </c:pt>
                <c:pt idx="24" formatCode="General">
                  <c:v>0</c:v>
                </c:pt>
                <c:pt idx="25">
                  <c:v>0.15720000000001164</c:v>
                </c:pt>
                <c:pt idx="26">
                  <c:v>0.19059999999954017</c:v>
                </c:pt>
                <c:pt idx="27">
                  <c:v>226.07799999999989</c:v>
                </c:pt>
                <c:pt idx="28">
                  <c:v>404.55880000000178</c:v>
                </c:pt>
                <c:pt idx="30" formatCode="General">
                  <c:v>0</c:v>
                </c:pt>
                <c:pt idx="31">
                  <c:v>0.34200000000200814</c:v>
                </c:pt>
                <c:pt idx="32">
                  <c:v>0.40699999999997089</c:v>
                </c:pt>
                <c:pt idx="33">
                  <c:v>634.45840000000021</c:v>
                </c:pt>
                <c:pt idx="34">
                  <c:v>781.48499999999763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5F4-874B-BD62-E40329920349}"/>
            </c:ext>
          </c:extLst>
        </c:ser>
        <c:ser>
          <c:idx val="10"/>
          <c:order val="9"/>
          <c:tx>
            <c:strRef>
              <c:f>'Install Rate'!$M$2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Rate'!$M$14:$M$48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6" formatCode="General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 formatCode="General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 formatCode="General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4" formatCode="General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 formatCode="General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5F4-874B-BD62-E40329920349}"/>
            </c:ext>
          </c:extLst>
        </c:ser>
        <c:ser>
          <c:idx val="11"/>
          <c:order val="10"/>
          <c:tx>
            <c:strRef>
              <c:f>'Install Rate'!$N$2</c:f>
              <c:strCache>
                <c:ptCount val="1"/>
                <c:pt idx="0">
                  <c:v>SMR</c:v>
                </c:pt>
              </c:strCache>
            </c:strRef>
          </c:tx>
          <c:spPr>
            <a:solidFill>
              <a:srgbClr val="ECABE8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Rate'!$N$14:$N$48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6" formatCode="General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 formatCode="General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 formatCode="General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4" formatCode="General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 formatCode="General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5F4-874B-BD62-E40329920349}"/>
            </c:ext>
          </c:extLst>
        </c:ser>
        <c:ser>
          <c:idx val="12"/>
          <c:order val="11"/>
          <c:tx>
            <c:strRef>
              <c:f>'Install Rate'!$O$2</c:f>
              <c:strCache>
                <c:ptCount val="1"/>
                <c:pt idx="0">
                  <c:v>MSR</c:v>
                </c:pt>
              </c:strCache>
            </c:strRef>
          </c:tx>
          <c:spPr>
            <a:solidFill>
              <a:srgbClr val="C502C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Rate'!$O$14:$O$48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6" formatCode="General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 formatCode="General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 formatCode="General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4" formatCode="General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 formatCode="General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5F4-874B-BD62-E40329920349}"/>
            </c:ext>
          </c:extLst>
        </c:ser>
        <c:ser>
          <c:idx val="8"/>
          <c:order val="12"/>
          <c:tx>
            <c:strRef>
              <c:f>'Install Rate'!$J$2</c:f>
              <c:strCache>
                <c:ptCount val="1"/>
                <c:pt idx="0">
                  <c:v>Util. Storage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Rate'!$J$14:$J$48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3933.5340000000006</c:v>
                </c:pt>
                <c:pt idx="2">
                  <c:v>958.96739999999988</c:v>
                </c:pt>
                <c:pt idx="3">
                  <c:v>1500.4584000000025</c:v>
                </c:pt>
                <c:pt idx="4">
                  <c:v>-257.52119999999775</c:v>
                </c:pt>
                <c:pt idx="6" formatCode="General">
                  <c:v>0</c:v>
                </c:pt>
                <c:pt idx="7">
                  <c:v>5204.4031999999961</c:v>
                </c:pt>
                <c:pt idx="8">
                  <c:v>540.35640000000205</c:v>
                </c:pt>
                <c:pt idx="9">
                  <c:v>6444.4652000000033</c:v>
                </c:pt>
                <c:pt idx="10">
                  <c:v>652.7287999999993</c:v>
                </c:pt>
                <c:pt idx="12" formatCode="General">
                  <c:v>0</c:v>
                </c:pt>
                <c:pt idx="13">
                  <c:v>7366.9892000000054</c:v>
                </c:pt>
                <c:pt idx="14">
                  <c:v>1176.2750000000001</c:v>
                </c:pt>
                <c:pt idx="15">
                  <c:v>8251.2611999999972</c:v>
                </c:pt>
                <c:pt idx="16">
                  <c:v>2867.8993999999998</c:v>
                </c:pt>
                <c:pt idx="18" formatCode="General">
                  <c:v>0</c:v>
                </c:pt>
                <c:pt idx="19">
                  <c:v>8074.1608000000006</c:v>
                </c:pt>
                <c:pt idx="20">
                  <c:v>2773.6453999999985</c:v>
                </c:pt>
                <c:pt idx="21">
                  <c:v>9792.8308000000015</c:v>
                </c:pt>
                <c:pt idx="22">
                  <c:v>4717.319800000002</c:v>
                </c:pt>
                <c:pt idx="24" formatCode="General">
                  <c:v>0</c:v>
                </c:pt>
                <c:pt idx="25">
                  <c:v>8558.2152000000006</c:v>
                </c:pt>
                <c:pt idx="26">
                  <c:v>4250.6956000000018</c:v>
                </c:pt>
                <c:pt idx="27">
                  <c:v>11884.810800000001</c:v>
                </c:pt>
                <c:pt idx="28">
                  <c:v>10093.501399999997</c:v>
                </c:pt>
                <c:pt idx="30" formatCode="General">
                  <c:v>0</c:v>
                </c:pt>
                <c:pt idx="31">
                  <c:v>9133.6753999999964</c:v>
                </c:pt>
                <c:pt idx="32">
                  <c:v>6715.4589999999971</c:v>
                </c:pt>
                <c:pt idx="33">
                  <c:v>17153.772999999994</c:v>
                </c:pt>
                <c:pt idx="34">
                  <c:v>15596.257600000001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5F4-874B-BD62-E40329920349}"/>
            </c:ext>
          </c:extLst>
        </c:ser>
        <c:ser>
          <c:idx val="13"/>
          <c:order val="13"/>
          <c:tx>
            <c:strRef>
              <c:f>'Install Rate'!$P$2</c:f>
              <c:strCache>
                <c:ptCount val="1"/>
                <c:pt idx="0">
                  <c:v>DPV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Rate'!$P$14:$P$48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302.10639999999694</c:v>
                </c:pt>
                <c:pt idx="2">
                  <c:v>2598.8911999999996</c:v>
                </c:pt>
                <c:pt idx="3">
                  <c:v>2386.0893999999998</c:v>
                </c:pt>
                <c:pt idx="4">
                  <c:v>9249.7664000000004</c:v>
                </c:pt>
                <c:pt idx="6" formatCode="General">
                  <c:v>0</c:v>
                </c:pt>
                <c:pt idx="7">
                  <c:v>-105.4827999999994</c:v>
                </c:pt>
                <c:pt idx="8">
                  <c:v>5142.6674000000003</c:v>
                </c:pt>
                <c:pt idx="9">
                  <c:v>5209.9883999999993</c:v>
                </c:pt>
                <c:pt idx="10">
                  <c:v>11754.845599999997</c:v>
                </c:pt>
                <c:pt idx="12" formatCode="General">
                  <c:v>0</c:v>
                </c:pt>
                <c:pt idx="13">
                  <c:v>-58.525199999999316</c:v>
                </c:pt>
                <c:pt idx="14">
                  <c:v>4771.749600000001</c:v>
                </c:pt>
                <c:pt idx="15">
                  <c:v>17197.928599999999</c:v>
                </c:pt>
                <c:pt idx="16">
                  <c:v>8202.4640000000018</c:v>
                </c:pt>
                <c:pt idx="18" formatCode="General">
                  <c:v>0</c:v>
                </c:pt>
                <c:pt idx="19">
                  <c:v>-80.391199999998207</c:v>
                </c:pt>
                <c:pt idx="20">
                  <c:v>4703.8953999999994</c:v>
                </c:pt>
                <c:pt idx="21">
                  <c:v>54.924800000002143</c:v>
                </c:pt>
                <c:pt idx="22">
                  <c:v>1368.2343999999982</c:v>
                </c:pt>
                <c:pt idx="24" formatCode="General">
                  <c:v>0</c:v>
                </c:pt>
                <c:pt idx="25">
                  <c:v>-51.511400000000137</c:v>
                </c:pt>
                <c:pt idx="26">
                  <c:v>3377.4989999999989</c:v>
                </c:pt>
                <c:pt idx="27">
                  <c:v>-52.678000000002797</c:v>
                </c:pt>
                <c:pt idx="28">
                  <c:v>2078.7436000000043</c:v>
                </c:pt>
                <c:pt idx="30" formatCode="General">
                  <c:v>0</c:v>
                </c:pt>
                <c:pt idx="31">
                  <c:v>-65.427999999999884</c:v>
                </c:pt>
                <c:pt idx="32">
                  <c:v>2593.8147999999987</c:v>
                </c:pt>
                <c:pt idx="33">
                  <c:v>1213.6940000000002</c:v>
                </c:pt>
                <c:pt idx="34">
                  <c:v>4918.5205999999944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5F4-874B-BD62-E40329920349}"/>
            </c:ext>
          </c:extLst>
        </c:ser>
        <c:ser>
          <c:idx val="14"/>
          <c:order val="14"/>
          <c:tx>
            <c:strRef>
              <c:f>'Install Rate'!$Q$2</c:f>
              <c:strCache>
                <c:ptCount val="1"/>
                <c:pt idx="0">
                  <c:v>Dist. Storage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Rate'!$Q$14:$Q$48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0</c:v>
                </c:pt>
                <c:pt idx="2">
                  <c:v>4468.2756000000027</c:v>
                </c:pt>
                <c:pt idx="3">
                  <c:v>0</c:v>
                </c:pt>
                <c:pt idx="4">
                  <c:v>4077.8240000000005</c:v>
                </c:pt>
                <c:pt idx="6" formatCode="General">
                  <c:v>0</c:v>
                </c:pt>
                <c:pt idx="7">
                  <c:v>0</c:v>
                </c:pt>
                <c:pt idx="8">
                  <c:v>6363.7273999999979</c:v>
                </c:pt>
                <c:pt idx="9">
                  <c:v>0</c:v>
                </c:pt>
                <c:pt idx="10">
                  <c:v>6457.5472000000018</c:v>
                </c:pt>
                <c:pt idx="12" formatCode="General">
                  <c:v>0</c:v>
                </c:pt>
                <c:pt idx="13">
                  <c:v>0</c:v>
                </c:pt>
                <c:pt idx="14">
                  <c:v>6360.3007999999991</c:v>
                </c:pt>
                <c:pt idx="15">
                  <c:v>0</c:v>
                </c:pt>
                <c:pt idx="16">
                  <c:v>6040.3505999999907</c:v>
                </c:pt>
                <c:pt idx="18" formatCode="General">
                  <c:v>0</c:v>
                </c:pt>
                <c:pt idx="19">
                  <c:v>0</c:v>
                </c:pt>
                <c:pt idx="20">
                  <c:v>4891.3236000000006</c:v>
                </c:pt>
                <c:pt idx="21">
                  <c:v>0</c:v>
                </c:pt>
                <c:pt idx="22">
                  <c:v>5930.2396000000062</c:v>
                </c:pt>
                <c:pt idx="24" formatCode="General">
                  <c:v>0</c:v>
                </c:pt>
                <c:pt idx="25">
                  <c:v>0</c:v>
                </c:pt>
                <c:pt idx="26">
                  <c:v>4453.4660000000031</c:v>
                </c:pt>
                <c:pt idx="27">
                  <c:v>0</c:v>
                </c:pt>
                <c:pt idx="28">
                  <c:v>3297.5508000000032</c:v>
                </c:pt>
                <c:pt idx="30" formatCode="General">
                  <c:v>0</c:v>
                </c:pt>
                <c:pt idx="31">
                  <c:v>0</c:v>
                </c:pt>
                <c:pt idx="32">
                  <c:v>4165.9077999999981</c:v>
                </c:pt>
                <c:pt idx="33">
                  <c:v>0</c:v>
                </c:pt>
                <c:pt idx="34">
                  <c:v>4781.8253999999961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F4-874B-BD62-E40329920349}"/>
            </c:ext>
          </c:extLst>
        </c:ser>
        <c:ser>
          <c:idx val="15"/>
          <c:order val="15"/>
          <c:tx>
            <c:strRef>
              <c:f>'Install Rate'!$S$2</c:f>
              <c:strCache>
                <c:ptCount val="1"/>
                <c:pt idx="0">
                  <c:v>Max DSM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Rate'!$S$14:$S$48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281.94940560000003</c:v>
                </c:pt>
                <c:pt idx="2">
                  <c:v>48.417593000001943</c:v>
                </c:pt>
                <c:pt idx="3">
                  <c:v>244.56511</c:v>
                </c:pt>
                <c:pt idx="4">
                  <c:v>-934.24192960000005</c:v>
                </c:pt>
                <c:pt idx="6" formatCode="General">
                  <c:v>0</c:v>
                </c:pt>
                <c:pt idx="7">
                  <c:v>1635.1577928000002</c:v>
                </c:pt>
                <c:pt idx="8">
                  <c:v>2362.1804729999981</c:v>
                </c:pt>
                <c:pt idx="9">
                  <c:v>1362.8706006</c:v>
                </c:pt>
                <c:pt idx="10">
                  <c:v>2656.3641049999997</c:v>
                </c:pt>
                <c:pt idx="12" formatCode="General">
                  <c:v>0</c:v>
                </c:pt>
                <c:pt idx="13">
                  <c:v>-616.95760120000011</c:v>
                </c:pt>
                <c:pt idx="14">
                  <c:v>-1651.1131018000001</c:v>
                </c:pt>
                <c:pt idx="15">
                  <c:v>2464.9802381999998</c:v>
                </c:pt>
                <c:pt idx="16">
                  <c:v>-49.479886000000263</c:v>
                </c:pt>
                <c:pt idx="18" formatCode="General">
                  <c:v>0</c:v>
                </c:pt>
                <c:pt idx="19">
                  <c:v>-190.39091700000009</c:v>
                </c:pt>
                <c:pt idx="20">
                  <c:v>-1633.7966960000001</c:v>
                </c:pt>
                <c:pt idx="21">
                  <c:v>-2449.1203859999996</c:v>
                </c:pt>
                <c:pt idx="22">
                  <c:v>-1491.6565863999997</c:v>
                </c:pt>
                <c:pt idx="24" formatCode="General">
                  <c:v>0</c:v>
                </c:pt>
                <c:pt idx="25">
                  <c:v>-469.00060459999986</c:v>
                </c:pt>
                <c:pt idx="26">
                  <c:v>-1154.6830819999998</c:v>
                </c:pt>
                <c:pt idx="27">
                  <c:v>-679.85244999999998</c:v>
                </c:pt>
                <c:pt idx="28">
                  <c:v>-1905.4307760000004</c:v>
                </c:pt>
                <c:pt idx="30" formatCode="General">
                  <c:v>0</c:v>
                </c:pt>
                <c:pt idx="31">
                  <c:v>-752.1409728000001</c:v>
                </c:pt>
                <c:pt idx="32">
                  <c:v>-236.96591820000049</c:v>
                </c:pt>
                <c:pt idx="33">
                  <c:v>-440.54198899999994</c:v>
                </c:pt>
                <c:pt idx="34">
                  <c:v>1260.6800986000003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5F4-874B-BD62-E40329920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Capacity Installation Rate (GW / 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435037547389909"/>
          <c:y val="0.7225904965004375"/>
          <c:w val="0.54586286089238845"/>
          <c:h val="0.1315761701662292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</a:t>
            </a:r>
            <a:r>
              <a:rPr lang="en-US" baseline="0"/>
              <a:t> Storage Capacity Installation Rate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8"/>
          <c:order val="0"/>
          <c:tx>
            <c:strRef>
              <c:f>'Install Rate'!$J$2</c:f>
              <c:strCache>
                <c:ptCount val="1"/>
                <c:pt idx="0">
                  <c:v>Util. Storage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Rate'!$K$14:$K$48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108.27459999999265</c:v>
                </c:pt>
                <c:pt idx="2">
                  <c:v>111.40080000000307</c:v>
                </c:pt>
                <c:pt idx="3">
                  <c:v>65.107799999974674</c:v>
                </c:pt>
                <c:pt idx="4">
                  <c:v>32.214399999973828</c:v>
                </c:pt>
                <c:pt idx="6" formatCode="General">
                  <c:v>0</c:v>
                </c:pt>
                <c:pt idx="7">
                  <c:v>18508.056599999989</c:v>
                </c:pt>
                <c:pt idx="8">
                  <c:v>414.4432000000146</c:v>
                </c:pt>
                <c:pt idx="9">
                  <c:v>16242.890000000003</c:v>
                </c:pt>
                <c:pt idx="10">
                  <c:v>241.28120000002673</c:v>
                </c:pt>
                <c:pt idx="12" formatCode="General">
                  <c:v>0</c:v>
                </c:pt>
                <c:pt idx="13">
                  <c:v>45958.086999999985</c:v>
                </c:pt>
                <c:pt idx="14">
                  <c:v>4858.1689999999826</c:v>
                </c:pt>
                <c:pt idx="15">
                  <c:v>765281.25320000004</c:v>
                </c:pt>
                <c:pt idx="16">
                  <c:v>28920.708199999994</c:v>
                </c:pt>
                <c:pt idx="18" formatCode="General">
                  <c:v>0</c:v>
                </c:pt>
                <c:pt idx="19">
                  <c:v>70017.689999999988</c:v>
                </c:pt>
                <c:pt idx="20">
                  <c:v>23720.537600000003</c:v>
                </c:pt>
                <c:pt idx="21">
                  <c:v>55376.596600000092</c:v>
                </c:pt>
                <c:pt idx="22">
                  <c:v>40841.346799999999</c:v>
                </c:pt>
                <c:pt idx="24" formatCode="General">
                  <c:v>0</c:v>
                </c:pt>
                <c:pt idx="25">
                  <c:v>109762.95520000001</c:v>
                </c:pt>
                <c:pt idx="26">
                  <c:v>49541.862000000008</c:v>
                </c:pt>
                <c:pt idx="27">
                  <c:v>150119.38699999993</c:v>
                </c:pt>
                <c:pt idx="28">
                  <c:v>169202.9112</c:v>
                </c:pt>
                <c:pt idx="30" formatCode="General">
                  <c:v>0</c:v>
                </c:pt>
                <c:pt idx="31">
                  <c:v>217703.3904</c:v>
                </c:pt>
                <c:pt idx="32">
                  <c:v>130481.62759999998</c:v>
                </c:pt>
                <c:pt idx="33">
                  <c:v>641788.29440000025</c:v>
                </c:pt>
                <c:pt idx="34">
                  <c:v>715347.84719999973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1-D649-B9F1-FBAA60A3C657}"/>
            </c:ext>
          </c:extLst>
        </c:ser>
        <c:ser>
          <c:idx val="14"/>
          <c:order val="1"/>
          <c:tx>
            <c:strRef>
              <c:f>'Install Rate'!$Q$2</c:f>
              <c:strCache>
                <c:ptCount val="1"/>
                <c:pt idx="0">
                  <c:v>Dist. Storage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'Install Rate'!$A$14:$A$48</c:f>
              <c:strCache>
                <c:ptCount val="35"/>
                <c:pt idx="0">
                  <c:v>2025 - 2020</c:v>
                </c:pt>
                <c:pt idx="1">
                  <c:v>BAU</c:v>
                </c:pt>
                <c:pt idx="2">
                  <c:v>BAU-DER</c:v>
                </c:pt>
                <c:pt idx="3">
                  <c:v>CE</c:v>
                </c:pt>
                <c:pt idx="4">
                  <c:v>CE-DER</c:v>
                </c:pt>
                <c:pt idx="6">
                  <c:v>2030 - 2025</c:v>
                </c:pt>
                <c:pt idx="7">
                  <c:v>BAU</c:v>
                </c:pt>
                <c:pt idx="8">
                  <c:v>BAU-DER</c:v>
                </c:pt>
                <c:pt idx="9">
                  <c:v>CE</c:v>
                </c:pt>
                <c:pt idx="10">
                  <c:v>CE-DER</c:v>
                </c:pt>
                <c:pt idx="12">
                  <c:v>2035 - 2030</c:v>
                </c:pt>
                <c:pt idx="13">
                  <c:v>BAU</c:v>
                </c:pt>
                <c:pt idx="14">
                  <c:v>BAU-DER</c:v>
                </c:pt>
                <c:pt idx="15">
                  <c:v>CE</c:v>
                </c:pt>
                <c:pt idx="16">
                  <c:v>CE-DER</c:v>
                </c:pt>
                <c:pt idx="18">
                  <c:v>2040 - 2035</c:v>
                </c:pt>
                <c:pt idx="19">
                  <c:v>BAU</c:v>
                </c:pt>
                <c:pt idx="20">
                  <c:v>BAU-DER</c:v>
                </c:pt>
                <c:pt idx="21">
                  <c:v>CE</c:v>
                </c:pt>
                <c:pt idx="22">
                  <c:v>CE-DER</c:v>
                </c:pt>
                <c:pt idx="24">
                  <c:v>2045 - 2040</c:v>
                </c:pt>
                <c:pt idx="25">
                  <c:v>BAU</c:v>
                </c:pt>
                <c:pt idx="26">
                  <c:v>BAU-DER</c:v>
                </c:pt>
                <c:pt idx="27">
                  <c:v>CE</c:v>
                </c:pt>
                <c:pt idx="28">
                  <c:v>CE-DER</c:v>
                </c:pt>
                <c:pt idx="30">
                  <c:v>2050 - 2045</c:v>
                </c:pt>
                <c:pt idx="31">
                  <c:v>BAU</c:v>
                </c:pt>
                <c:pt idx="32">
                  <c:v>BAU-DER</c:v>
                </c:pt>
                <c:pt idx="33">
                  <c:v>CE</c:v>
                </c:pt>
                <c:pt idx="34">
                  <c:v>CE-DER</c:v>
                </c:pt>
              </c:strCache>
            </c:strRef>
          </c:cat>
          <c:val>
            <c:numRef>
              <c:f>'Install Rate'!$R$14:$R$48</c:f>
              <c:numCache>
                <c:formatCode>#,##0</c:formatCode>
                <c:ptCount val="35"/>
                <c:pt idx="0" formatCode="General">
                  <c:v>0</c:v>
                </c:pt>
                <c:pt idx="1">
                  <c:v>0</c:v>
                </c:pt>
                <c:pt idx="2">
                  <c:v>17297.995000000003</c:v>
                </c:pt>
                <c:pt idx="3">
                  <c:v>0</c:v>
                </c:pt>
                <c:pt idx="4">
                  <c:v>15126.508199999997</c:v>
                </c:pt>
                <c:pt idx="6" formatCode="General">
                  <c:v>0</c:v>
                </c:pt>
                <c:pt idx="7">
                  <c:v>0</c:v>
                </c:pt>
                <c:pt idx="8">
                  <c:v>53942.799600000028</c:v>
                </c:pt>
                <c:pt idx="9">
                  <c:v>0</c:v>
                </c:pt>
                <c:pt idx="10">
                  <c:v>51343.981599999985</c:v>
                </c:pt>
                <c:pt idx="12" formatCode="General">
                  <c:v>0</c:v>
                </c:pt>
                <c:pt idx="13">
                  <c:v>0</c:v>
                </c:pt>
                <c:pt idx="14">
                  <c:v>69429.118399999992</c:v>
                </c:pt>
                <c:pt idx="15">
                  <c:v>0</c:v>
                </c:pt>
                <c:pt idx="16">
                  <c:v>87599.295799999993</c:v>
                </c:pt>
                <c:pt idx="18" formatCode="General">
                  <c:v>0</c:v>
                </c:pt>
                <c:pt idx="19">
                  <c:v>0</c:v>
                </c:pt>
                <c:pt idx="20">
                  <c:v>66182.688999999984</c:v>
                </c:pt>
                <c:pt idx="21">
                  <c:v>0</c:v>
                </c:pt>
                <c:pt idx="22">
                  <c:v>71085.942800000033</c:v>
                </c:pt>
                <c:pt idx="24" formatCode="General">
                  <c:v>0</c:v>
                </c:pt>
                <c:pt idx="25">
                  <c:v>0</c:v>
                </c:pt>
                <c:pt idx="26">
                  <c:v>74452.549200000009</c:v>
                </c:pt>
                <c:pt idx="27">
                  <c:v>0</c:v>
                </c:pt>
                <c:pt idx="28">
                  <c:v>113885.4134</c:v>
                </c:pt>
                <c:pt idx="30" formatCode="General">
                  <c:v>0</c:v>
                </c:pt>
                <c:pt idx="31">
                  <c:v>0</c:v>
                </c:pt>
                <c:pt idx="32">
                  <c:v>120348.37280000001</c:v>
                </c:pt>
                <c:pt idx="33">
                  <c:v>0</c:v>
                </c:pt>
                <c:pt idx="34">
                  <c:v>503207.40940000006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1-D649-B9F1-FBAA60A3C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  <c:max val="130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Capacity Installation Rate</a:t>
                </a:r>
                <a:r>
                  <a:rPr lang="en-US" baseline="0"/>
                  <a:t> (GWh / yr)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majorUnit val="100000"/>
        <c:minorUnit val="25000"/>
        <c:dispUnits>
          <c:builtInUnit val="thousands"/>
        </c:dispUnits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5878153251676874"/>
          <c:y val="0.31807660761154855"/>
          <c:w val="0.22063137941090696"/>
          <c:h val="0.1472011701662292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 CONUS Generation </a:t>
            </a:r>
            <a:r>
              <a:rPr lang="en-US" baseline="0"/>
              <a:t>Stack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'Combined Generation'!$B$2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Generation'!$B$3:$B$48</c:f>
              <c:numCache>
                <c:formatCode>#,##0</c:formatCode>
                <c:ptCount val="46"/>
                <c:pt idx="0">
                  <c:v>1234745462.84571</c:v>
                </c:pt>
                <c:pt idx="1">
                  <c:v>1234745462.84571</c:v>
                </c:pt>
                <c:pt idx="2">
                  <c:v>1234745462.84571</c:v>
                </c:pt>
                <c:pt idx="3">
                  <c:v>1235095811.13149</c:v>
                </c:pt>
                <c:pt idx="5" formatCode="General">
                  <c:v>0</c:v>
                </c:pt>
                <c:pt idx="6">
                  <c:v>1587713440.2802789</c:v>
                </c:pt>
                <c:pt idx="7">
                  <c:v>1585958816.7205789</c:v>
                </c:pt>
                <c:pt idx="8">
                  <c:v>1268095257.856786</c:v>
                </c:pt>
                <c:pt idx="9">
                  <c:v>1182278286.222481</c:v>
                </c:pt>
                <c:pt idx="11" formatCode="General">
                  <c:v>0</c:v>
                </c:pt>
                <c:pt idx="12">
                  <c:v>1355217151.888788</c:v>
                </c:pt>
                <c:pt idx="13">
                  <c:v>1354117312.396533</c:v>
                </c:pt>
                <c:pt idx="14">
                  <c:v>928906348.59457839</c:v>
                </c:pt>
                <c:pt idx="15">
                  <c:v>818383014.35646152</c:v>
                </c:pt>
                <c:pt idx="17" formatCode="General">
                  <c:v>0</c:v>
                </c:pt>
                <c:pt idx="18">
                  <c:v>645517688.97293842</c:v>
                </c:pt>
                <c:pt idx="19">
                  <c:v>642821225.5700103</c:v>
                </c:pt>
                <c:pt idx="20">
                  <c:v>393097135.09415209</c:v>
                </c:pt>
                <c:pt idx="21">
                  <c:v>338125681.80594581</c:v>
                </c:pt>
                <c:pt idx="23" formatCode="General">
                  <c:v>0</c:v>
                </c:pt>
                <c:pt idx="24">
                  <c:v>83654649.948918328</c:v>
                </c:pt>
                <c:pt idx="25">
                  <c:v>82282324.323055059</c:v>
                </c:pt>
                <c:pt idx="26">
                  <c:v>53006115.647139996</c:v>
                </c:pt>
                <c:pt idx="27">
                  <c:v>29060775.091849029</c:v>
                </c:pt>
                <c:pt idx="29" formatCode="General">
                  <c:v>0</c:v>
                </c:pt>
                <c:pt idx="30">
                  <c:v>1338264.525088998</c:v>
                </c:pt>
                <c:pt idx="31">
                  <c:v>1648115.589649997</c:v>
                </c:pt>
                <c:pt idx="32">
                  <c:v>495655.27779999981</c:v>
                </c:pt>
                <c:pt idx="33">
                  <c:v>232474.1743359995</c:v>
                </c:pt>
                <c:pt idx="35" formatCode="General">
                  <c:v>0</c:v>
                </c:pt>
                <c:pt idx="36">
                  <c:v>563553.31104300183</c:v>
                </c:pt>
                <c:pt idx="37">
                  <c:v>1192941.4777290029</c:v>
                </c:pt>
                <c:pt idx="38">
                  <c:v>166887.51507299999</c:v>
                </c:pt>
                <c:pt idx="39">
                  <c:v>169456.91355400009</c:v>
                </c:pt>
                <c:pt idx="41" formatCode="General">
                  <c:v>0</c:v>
                </c:pt>
                <c:pt idx="42">
                  <c:v>512623.97354600002</c:v>
                </c:pt>
                <c:pt idx="43">
                  <c:v>1009160.127822999</c:v>
                </c:pt>
                <c:pt idx="44">
                  <c:v>73385.691048000197</c:v>
                </c:pt>
                <c:pt idx="45">
                  <c:v>83187.274082000265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6-444E-91F5-3799C8BADD4D}"/>
            </c:ext>
          </c:extLst>
        </c:ser>
        <c:ser>
          <c:idx val="1"/>
          <c:order val="1"/>
          <c:tx>
            <c:strRef>
              <c:f>'Combined Generation'!$C$2</c:f>
              <c:strCache>
                <c:ptCount val="1"/>
                <c:pt idx="0">
                  <c:v>NG CC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Generation'!$C$3:$C$48</c:f>
              <c:numCache>
                <c:formatCode>#,##0</c:formatCode>
                <c:ptCount val="46"/>
                <c:pt idx="0">
                  <c:v>1104667473.185797</c:v>
                </c:pt>
                <c:pt idx="1">
                  <c:v>1104667473.185797</c:v>
                </c:pt>
                <c:pt idx="2">
                  <c:v>1104667473.185797</c:v>
                </c:pt>
                <c:pt idx="3">
                  <c:v>1105100236.940259</c:v>
                </c:pt>
                <c:pt idx="5" formatCode="General">
                  <c:v>0</c:v>
                </c:pt>
                <c:pt idx="6">
                  <c:v>1006432690.560889</c:v>
                </c:pt>
                <c:pt idx="7">
                  <c:v>1044062641.043225</c:v>
                </c:pt>
                <c:pt idx="8">
                  <c:v>1178801114.869447</c:v>
                </c:pt>
                <c:pt idx="9">
                  <c:v>1311139515.3274879</c:v>
                </c:pt>
                <c:pt idx="11" formatCode="General">
                  <c:v>0</c:v>
                </c:pt>
                <c:pt idx="12">
                  <c:v>1085607552.500967</c:v>
                </c:pt>
                <c:pt idx="13">
                  <c:v>1137901421.391525</c:v>
                </c:pt>
                <c:pt idx="14">
                  <c:v>1182727931.4615531</c:v>
                </c:pt>
                <c:pt idx="15">
                  <c:v>1372101214.638917</c:v>
                </c:pt>
                <c:pt idx="17" formatCode="General">
                  <c:v>0</c:v>
                </c:pt>
                <c:pt idx="18">
                  <c:v>1493531675.455842</c:v>
                </c:pt>
                <c:pt idx="19">
                  <c:v>1490388385.4798491</c:v>
                </c:pt>
                <c:pt idx="20">
                  <c:v>1303421116.2869129</c:v>
                </c:pt>
                <c:pt idx="21">
                  <c:v>1431382478.721689</c:v>
                </c:pt>
                <c:pt idx="23" formatCode="General">
                  <c:v>0</c:v>
                </c:pt>
                <c:pt idx="24">
                  <c:v>1633858869.86431</c:v>
                </c:pt>
                <c:pt idx="25">
                  <c:v>1595889456.001662</c:v>
                </c:pt>
                <c:pt idx="26">
                  <c:v>1077747361.10039</c:v>
                </c:pt>
                <c:pt idx="27">
                  <c:v>1147130180.343823</c:v>
                </c:pt>
                <c:pt idx="29" formatCode="General">
                  <c:v>0</c:v>
                </c:pt>
                <c:pt idx="30">
                  <c:v>1395832547.573653</c:v>
                </c:pt>
                <c:pt idx="31">
                  <c:v>1337213160.20365</c:v>
                </c:pt>
                <c:pt idx="32">
                  <c:v>860691775.90605974</c:v>
                </c:pt>
                <c:pt idx="33">
                  <c:v>874129300.50416911</c:v>
                </c:pt>
                <c:pt idx="35" formatCode="General">
                  <c:v>0</c:v>
                </c:pt>
                <c:pt idx="36">
                  <c:v>1274476314.0256</c:v>
                </c:pt>
                <c:pt idx="37">
                  <c:v>1286568796.1994159</c:v>
                </c:pt>
                <c:pt idx="38">
                  <c:v>560463061.36047685</c:v>
                </c:pt>
                <c:pt idx="39">
                  <c:v>550718842.20256329</c:v>
                </c:pt>
                <c:pt idx="41" formatCode="General">
                  <c:v>0</c:v>
                </c:pt>
                <c:pt idx="42">
                  <c:v>1313216424.419379</c:v>
                </c:pt>
                <c:pt idx="43">
                  <c:v>1345009392.500133</c:v>
                </c:pt>
                <c:pt idx="44">
                  <c:v>189725692.14740419</c:v>
                </c:pt>
                <c:pt idx="45">
                  <c:v>189818739.02129811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6-444E-91F5-3799C8BADD4D}"/>
            </c:ext>
          </c:extLst>
        </c:ser>
        <c:ser>
          <c:idx val="2"/>
          <c:order val="2"/>
          <c:tx>
            <c:strRef>
              <c:f>'Combined Generation'!$D$2</c:f>
              <c:strCache>
                <c:ptCount val="1"/>
                <c:pt idx="0">
                  <c:v>NG CT</c:v>
                </c:pt>
              </c:strCache>
            </c:strRef>
          </c:tx>
          <c:spPr>
            <a:solidFill>
              <a:schemeClr val="bg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Generation'!$D$3:$D$48</c:f>
              <c:numCache>
                <c:formatCode>#,##0</c:formatCode>
                <c:ptCount val="46"/>
                <c:pt idx="0">
                  <c:v>49278937.611996926</c:v>
                </c:pt>
                <c:pt idx="1">
                  <c:v>49278937.611996926</c:v>
                </c:pt>
                <c:pt idx="2">
                  <c:v>49278937.611996926</c:v>
                </c:pt>
                <c:pt idx="3">
                  <c:v>49266950.845862843</c:v>
                </c:pt>
                <c:pt idx="5" formatCode="General">
                  <c:v>0</c:v>
                </c:pt>
                <c:pt idx="6">
                  <c:v>47654530.43278601</c:v>
                </c:pt>
                <c:pt idx="7">
                  <c:v>47809002.226743042</c:v>
                </c:pt>
                <c:pt idx="8">
                  <c:v>41731630.693617128</c:v>
                </c:pt>
                <c:pt idx="9">
                  <c:v>67579784.016438678</c:v>
                </c:pt>
                <c:pt idx="11" formatCode="General">
                  <c:v>0</c:v>
                </c:pt>
                <c:pt idx="12">
                  <c:v>51633075.722296998</c:v>
                </c:pt>
                <c:pt idx="13">
                  <c:v>52572756.807390243</c:v>
                </c:pt>
                <c:pt idx="14">
                  <c:v>25243471.34960404</c:v>
                </c:pt>
                <c:pt idx="15">
                  <c:v>28619492.650437079</c:v>
                </c:pt>
                <c:pt idx="17" formatCode="General">
                  <c:v>0</c:v>
                </c:pt>
                <c:pt idx="18">
                  <c:v>8577572.5657940116</c:v>
                </c:pt>
                <c:pt idx="19">
                  <c:v>9425478.5600719452</c:v>
                </c:pt>
                <c:pt idx="20">
                  <c:v>6804957.6140070278</c:v>
                </c:pt>
                <c:pt idx="21">
                  <c:v>6197315.860163006</c:v>
                </c:pt>
                <c:pt idx="23" formatCode="General">
                  <c:v>0</c:v>
                </c:pt>
                <c:pt idx="24">
                  <c:v>14370611.628474999</c:v>
                </c:pt>
                <c:pt idx="25">
                  <c:v>20455132.517379031</c:v>
                </c:pt>
                <c:pt idx="26">
                  <c:v>33469272.70205304</c:v>
                </c:pt>
                <c:pt idx="27">
                  <c:v>21532264.270865019</c:v>
                </c:pt>
                <c:pt idx="29" formatCode="General">
                  <c:v>0</c:v>
                </c:pt>
                <c:pt idx="30">
                  <c:v>7923888.6911470201</c:v>
                </c:pt>
                <c:pt idx="31">
                  <c:v>10673512.198990021</c:v>
                </c:pt>
                <c:pt idx="32">
                  <c:v>25142755.942109011</c:v>
                </c:pt>
                <c:pt idx="33">
                  <c:v>24384132.266488079</c:v>
                </c:pt>
                <c:pt idx="35" formatCode="General">
                  <c:v>0</c:v>
                </c:pt>
                <c:pt idx="36">
                  <c:v>5103258.8431449858</c:v>
                </c:pt>
                <c:pt idx="37">
                  <c:v>11482696.310098959</c:v>
                </c:pt>
                <c:pt idx="38">
                  <c:v>12454084.13905102</c:v>
                </c:pt>
                <c:pt idx="39">
                  <c:v>11258254.508862039</c:v>
                </c:pt>
                <c:pt idx="41" formatCode="General">
                  <c:v>0</c:v>
                </c:pt>
                <c:pt idx="42">
                  <c:v>4334409.1253120052</c:v>
                </c:pt>
                <c:pt idx="43">
                  <c:v>15846821.70446999</c:v>
                </c:pt>
                <c:pt idx="44">
                  <c:v>27403468.590888072</c:v>
                </c:pt>
                <c:pt idx="45">
                  <c:v>23022424.94026798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6-444E-91F5-3799C8BADD4D}"/>
            </c:ext>
          </c:extLst>
        </c:ser>
        <c:ser>
          <c:idx val="4"/>
          <c:order val="3"/>
          <c:tx>
            <c:strRef>
              <c:f>'Combined Generation'!$F$2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Generation'!$F$3:$F$48</c:f>
              <c:numCache>
                <c:formatCode>#,##0</c:formatCode>
                <c:ptCount val="46"/>
                <c:pt idx="0">
                  <c:v>832192645.13483882</c:v>
                </c:pt>
                <c:pt idx="1">
                  <c:v>832192645.13483882</c:v>
                </c:pt>
                <c:pt idx="2">
                  <c:v>832192645.13483882</c:v>
                </c:pt>
                <c:pt idx="3">
                  <c:v>832211436.97067273</c:v>
                </c:pt>
                <c:pt idx="5" formatCode="General">
                  <c:v>0</c:v>
                </c:pt>
                <c:pt idx="6">
                  <c:v>690086047.24306655</c:v>
                </c:pt>
                <c:pt idx="7">
                  <c:v>649749329.97931302</c:v>
                </c:pt>
                <c:pt idx="8">
                  <c:v>755895716.42519319</c:v>
                </c:pt>
                <c:pt idx="9">
                  <c:v>622885541.3266995</c:v>
                </c:pt>
                <c:pt idx="11" formatCode="General">
                  <c:v>0</c:v>
                </c:pt>
                <c:pt idx="12">
                  <c:v>523648712.63893718</c:v>
                </c:pt>
                <c:pt idx="13">
                  <c:v>475620888.2544288</c:v>
                </c:pt>
                <c:pt idx="14">
                  <c:v>716282836.30288994</c:v>
                </c:pt>
                <c:pt idx="15">
                  <c:v>544086089.34533012</c:v>
                </c:pt>
                <c:pt idx="17" formatCode="General">
                  <c:v>0</c:v>
                </c:pt>
                <c:pt idx="18">
                  <c:v>522617820.64651191</c:v>
                </c:pt>
                <c:pt idx="19">
                  <c:v>475142994.00818032</c:v>
                </c:pt>
                <c:pt idx="20">
                  <c:v>714811290.60190856</c:v>
                </c:pt>
                <c:pt idx="21">
                  <c:v>543187665.28335643</c:v>
                </c:pt>
                <c:pt idx="23" formatCode="General">
                  <c:v>0</c:v>
                </c:pt>
                <c:pt idx="24">
                  <c:v>520792909.97850972</c:v>
                </c:pt>
                <c:pt idx="25">
                  <c:v>473623370.95132148</c:v>
                </c:pt>
                <c:pt idx="26">
                  <c:v>708244991.85239375</c:v>
                </c:pt>
                <c:pt idx="27">
                  <c:v>537809246.94866288</c:v>
                </c:pt>
                <c:pt idx="29" formatCode="General">
                  <c:v>0</c:v>
                </c:pt>
                <c:pt idx="30">
                  <c:v>511200741.67415798</c:v>
                </c:pt>
                <c:pt idx="31">
                  <c:v>467294116.110717</c:v>
                </c:pt>
                <c:pt idx="32">
                  <c:v>649319698.7472074</c:v>
                </c:pt>
                <c:pt idx="33">
                  <c:v>447223526.58696818</c:v>
                </c:pt>
                <c:pt idx="35" formatCode="General">
                  <c:v>0</c:v>
                </c:pt>
                <c:pt idx="36">
                  <c:v>476639189.78249681</c:v>
                </c:pt>
                <c:pt idx="37">
                  <c:v>403151536.98930538</c:v>
                </c:pt>
                <c:pt idx="38">
                  <c:v>637663692.80023885</c:v>
                </c:pt>
                <c:pt idx="39">
                  <c:v>388544922.46654922</c:v>
                </c:pt>
                <c:pt idx="41" formatCode="General">
                  <c:v>0</c:v>
                </c:pt>
                <c:pt idx="42">
                  <c:v>349405602.31198782</c:v>
                </c:pt>
                <c:pt idx="43">
                  <c:v>277420725.22481942</c:v>
                </c:pt>
                <c:pt idx="44">
                  <c:v>616684294.48316824</c:v>
                </c:pt>
                <c:pt idx="45">
                  <c:v>369708773.97923809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B6-444E-91F5-3799C8BADD4D}"/>
            </c:ext>
          </c:extLst>
        </c:ser>
        <c:ser>
          <c:idx val="5"/>
          <c:order val="4"/>
          <c:tx>
            <c:strRef>
              <c:f>'Combined Generation'!$G$2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Generation'!$G$3:$G$48</c:f>
              <c:numCache>
                <c:formatCode>#,##0</c:formatCode>
                <c:ptCount val="46"/>
                <c:pt idx="0">
                  <c:v>289909681.48692769</c:v>
                </c:pt>
                <c:pt idx="1">
                  <c:v>289909681.48692769</c:v>
                </c:pt>
                <c:pt idx="2">
                  <c:v>289909681.48692769</c:v>
                </c:pt>
                <c:pt idx="3">
                  <c:v>289909681.48692769</c:v>
                </c:pt>
                <c:pt idx="5" formatCode="General">
                  <c:v>0</c:v>
                </c:pt>
                <c:pt idx="6">
                  <c:v>305385288.61073452</c:v>
                </c:pt>
                <c:pt idx="7">
                  <c:v>304795449.78679162</c:v>
                </c:pt>
                <c:pt idx="8">
                  <c:v>307923853.28280813</c:v>
                </c:pt>
                <c:pt idx="9">
                  <c:v>317557915.23874772</c:v>
                </c:pt>
                <c:pt idx="11" formatCode="General">
                  <c:v>0</c:v>
                </c:pt>
                <c:pt idx="12">
                  <c:v>309506011.66551769</c:v>
                </c:pt>
                <c:pt idx="13">
                  <c:v>308688207.84784633</c:v>
                </c:pt>
                <c:pt idx="14">
                  <c:v>321474336.45277172</c:v>
                </c:pt>
                <c:pt idx="15">
                  <c:v>330193599.44276267</c:v>
                </c:pt>
                <c:pt idx="17" formatCode="General">
                  <c:v>0</c:v>
                </c:pt>
                <c:pt idx="18">
                  <c:v>309702241.27153927</c:v>
                </c:pt>
                <c:pt idx="19">
                  <c:v>309121951.04390138</c:v>
                </c:pt>
                <c:pt idx="20">
                  <c:v>346333983.46837842</c:v>
                </c:pt>
                <c:pt idx="21">
                  <c:v>354629013.22860831</c:v>
                </c:pt>
                <c:pt idx="23" formatCode="General">
                  <c:v>0</c:v>
                </c:pt>
                <c:pt idx="24">
                  <c:v>311126659.52966559</c:v>
                </c:pt>
                <c:pt idx="25">
                  <c:v>310618613.80835998</c:v>
                </c:pt>
                <c:pt idx="26">
                  <c:v>395724305.11119097</c:v>
                </c:pt>
                <c:pt idx="27">
                  <c:v>403604324.21498179</c:v>
                </c:pt>
                <c:pt idx="29" formatCode="General">
                  <c:v>0</c:v>
                </c:pt>
                <c:pt idx="30">
                  <c:v>311132827.17675322</c:v>
                </c:pt>
                <c:pt idx="31">
                  <c:v>310619949.57638258</c:v>
                </c:pt>
                <c:pt idx="32">
                  <c:v>396597722.77943128</c:v>
                </c:pt>
                <c:pt idx="33">
                  <c:v>402889116.02112758</c:v>
                </c:pt>
                <c:pt idx="35" formatCode="General">
                  <c:v>0</c:v>
                </c:pt>
                <c:pt idx="36">
                  <c:v>311136595.32757139</c:v>
                </c:pt>
                <c:pt idx="37">
                  <c:v>310634121.97568369</c:v>
                </c:pt>
                <c:pt idx="38">
                  <c:v>396738775.04230368</c:v>
                </c:pt>
                <c:pt idx="39">
                  <c:v>404140880.89841962</c:v>
                </c:pt>
                <c:pt idx="41" formatCode="General">
                  <c:v>0</c:v>
                </c:pt>
                <c:pt idx="42">
                  <c:v>311147551.15516102</c:v>
                </c:pt>
                <c:pt idx="43">
                  <c:v>310634961.42894143</c:v>
                </c:pt>
                <c:pt idx="44">
                  <c:v>413826312.94246781</c:v>
                </c:pt>
                <c:pt idx="45">
                  <c:v>418253589.7607218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B6-444E-91F5-3799C8BADD4D}"/>
            </c:ext>
          </c:extLst>
        </c:ser>
        <c:ser>
          <c:idx val="6"/>
          <c:order val="5"/>
          <c:tx>
            <c:strRef>
              <c:f>'Combined Generation'!$H$2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Generation'!$H$3:$H$48</c:f>
              <c:numCache>
                <c:formatCode>#,##0</c:formatCode>
                <c:ptCount val="46"/>
                <c:pt idx="0">
                  <c:v>293698910.6004318</c:v>
                </c:pt>
                <c:pt idx="1">
                  <c:v>293698910.6004318</c:v>
                </c:pt>
                <c:pt idx="2">
                  <c:v>293698910.6004318</c:v>
                </c:pt>
                <c:pt idx="3">
                  <c:v>293610379.56280851</c:v>
                </c:pt>
                <c:pt idx="5" formatCode="General">
                  <c:v>0</c:v>
                </c:pt>
                <c:pt idx="6">
                  <c:v>364454639.8806532</c:v>
                </c:pt>
                <c:pt idx="7">
                  <c:v>364073436.80417329</c:v>
                </c:pt>
                <c:pt idx="8">
                  <c:v>365750671.04689783</c:v>
                </c:pt>
                <c:pt idx="9">
                  <c:v>362055614.68749642</c:v>
                </c:pt>
                <c:pt idx="11" formatCode="General">
                  <c:v>0</c:v>
                </c:pt>
                <c:pt idx="12">
                  <c:v>569706883.24208665</c:v>
                </c:pt>
                <c:pt idx="13">
                  <c:v>572328260.18983424</c:v>
                </c:pt>
                <c:pt idx="14">
                  <c:v>574249964.68483734</c:v>
                </c:pt>
                <c:pt idx="15">
                  <c:v>591890843.92941046</c:v>
                </c:pt>
                <c:pt idx="17" formatCode="General">
                  <c:v>0</c:v>
                </c:pt>
                <c:pt idx="18">
                  <c:v>814896475.61257446</c:v>
                </c:pt>
                <c:pt idx="19">
                  <c:v>818974452.79661882</c:v>
                </c:pt>
                <c:pt idx="20">
                  <c:v>824109062.53616643</c:v>
                </c:pt>
                <c:pt idx="21">
                  <c:v>839397645.39917207</c:v>
                </c:pt>
                <c:pt idx="23" formatCode="General">
                  <c:v>0</c:v>
                </c:pt>
                <c:pt idx="24">
                  <c:v>1129351974.7175</c:v>
                </c:pt>
                <c:pt idx="25">
                  <c:v>1130169842.4357669</c:v>
                </c:pt>
                <c:pt idx="26">
                  <c:v>1130415961.57177</c:v>
                </c:pt>
                <c:pt idx="27">
                  <c:v>1159133247.5958669</c:v>
                </c:pt>
                <c:pt idx="29" formatCode="General">
                  <c:v>0</c:v>
                </c:pt>
                <c:pt idx="30">
                  <c:v>1466262354.7606609</c:v>
                </c:pt>
                <c:pt idx="31">
                  <c:v>1470561964.511992</c:v>
                </c:pt>
                <c:pt idx="32">
                  <c:v>1458464009.6840961</c:v>
                </c:pt>
                <c:pt idx="33">
                  <c:v>1497957763.6639071</c:v>
                </c:pt>
                <c:pt idx="35" formatCode="General">
                  <c:v>0</c:v>
                </c:pt>
                <c:pt idx="36">
                  <c:v>1659508129.6553161</c:v>
                </c:pt>
                <c:pt idx="37">
                  <c:v>1662653221.428371</c:v>
                </c:pt>
                <c:pt idx="38">
                  <c:v>1745753467.159868</c:v>
                </c:pt>
                <c:pt idx="39">
                  <c:v>1867774009.8199179</c:v>
                </c:pt>
                <c:pt idx="41" formatCode="General">
                  <c:v>0</c:v>
                </c:pt>
                <c:pt idx="42">
                  <c:v>1863840580.4189091</c:v>
                </c:pt>
                <c:pt idx="43">
                  <c:v>1870437091.0650921</c:v>
                </c:pt>
                <c:pt idx="44">
                  <c:v>2104955653.6098969</c:v>
                </c:pt>
                <c:pt idx="45">
                  <c:v>2205551929.7850862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B6-444E-91F5-3799C8BADD4D}"/>
            </c:ext>
          </c:extLst>
        </c:ser>
        <c:ser>
          <c:idx val="7"/>
          <c:order val="6"/>
          <c:tx>
            <c:strRef>
              <c:f>'Combined Generation'!$I$2</c:f>
              <c:strCache>
                <c:ptCount val="1"/>
                <c:pt idx="0">
                  <c:v>Offshore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Generation'!$I$3:$I$48</c:f>
              <c:numCache>
                <c:formatCode>#,##0</c:formatCode>
                <c:ptCount val="46"/>
                <c:pt idx="0">
                  <c:v>96733.234397999287</c:v>
                </c:pt>
                <c:pt idx="1">
                  <c:v>96733.234397999287</c:v>
                </c:pt>
                <c:pt idx="2">
                  <c:v>96733.234397999287</c:v>
                </c:pt>
                <c:pt idx="3">
                  <c:v>96733.234397999287</c:v>
                </c:pt>
                <c:pt idx="5" formatCode="General">
                  <c:v>0</c:v>
                </c:pt>
                <c:pt idx="6">
                  <c:v>12365715.10411701</c:v>
                </c:pt>
                <c:pt idx="7">
                  <c:v>12372770.175654011</c:v>
                </c:pt>
                <c:pt idx="8">
                  <c:v>12366403.696064981</c:v>
                </c:pt>
                <c:pt idx="9">
                  <c:v>12194490.804951031</c:v>
                </c:pt>
                <c:pt idx="11" formatCode="General">
                  <c:v>0</c:v>
                </c:pt>
                <c:pt idx="12">
                  <c:v>24602220.01215199</c:v>
                </c:pt>
                <c:pt idx="13">
                  <c:v>24568960.828139089</c:v>
                </c:pt>
                <c:pt idx="14">
                  <c:v>24609350.71181092</c:v>
                </c:pt>
                <c:pt idx="15">
                  <c:v>24373923.247959971</c:v>
                </c:pt>
                <c:pt idx="17" formatCode="General">
                  <c:v>0</c:v>
                </c:pt>
                <c:pt idx="18">
                  <c:v>41232778.165587112</c:v>
                </c:pt>
                <c:pt idx="19">
                  <c:v>41209958.943799064</c:v>
                </c:pt>
                <c:pt idx="20">
                  <c:v>41286644.644080117</c:v>
                </c:pt>
                <c:pt idx="21">
                  <c:v>40709805.016646057</c:v>
                </c:pt>
                <c:pt idx="23" formatCode="General">
                  <c:v>0</c:v>
                </c:pt>
                <c:pt idx="24">
                  <c:v>58263946.20597817</c:v>
                </c:pt>
                <c:pt idx="25">
                  <c:v>58283282.567291029</c:v>
                </c:pt>
                <c:pt idx="26">
                  <c:v>57267118.1530689</c:v>
                </c:pt>
                <c:pt idx="27">
                  <c:v>57070979.223692678</c:v>
                </c:pt>
                <c:pt idx="29" formatCode="General">
                  <c:v>0</c:v>
                </c:pt>
                <c:pt idx="30">
                  <c:v>60568457.345708102</c:v>
                </c:pt>
                <c:pt idx="31">
                  <c:v>60500918.091766097</c:v>
                </c:pt>
                <c:pt idx="32">
                  <c:v>60253533.641378962</c:v>
                </c:pt>
                <c:pt idx="33">
                  <c:v>58658620.786066718</c:v>
                </c:pt>
                <c:pt idx="35" formatCode="General">
                  <c:v>0</c:v>
                </c:pt>
                <c:pt idx="36">
                  <c:v>60590223.784588799</c:v>
                </c:pt>
                <c:pt idx="37">
                  <c:v>60498347.340149097</c:v>
                </c:pt>
                <c:pt idx="38">
                  <c:v>60057483.642780058</c:v>
                </c:pt>
                <c:pt idx="39">
                  <c:v>57938111.040801957</c:v>
                </c:pt>
                <c:pt idx="41" formatCode="General">
                  <c:v>0</c:v>
                </c:pt>
                <c:pt idx="42">
                  <c:v>60650362.018243171</c:v>
                </c:pt>
                <c:pt idx="43">
                  <c:v>60555988.554912373</c:v>
                </c:pt>
                <c:pt idx="44">
                  <c:v>58862858.177425832</c:v>
                </c:pt>
                <c:pt idx="45">
                  <c:v>58949666.0725758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BB6-444E-91F5-3799C8BADD4D}"/>
            </c:ext>
          </c:extLst>
        </c:ser>
        <c:ser>
          <c:idx val="8"/>
          <c:order val="7"/>
          <c:tx>
            <c:strRef>
              <c:f>'Combined Generation'!$J$2</c:f>
              <c:strCache>
                <c:ptCount val="1"/>
                <c:pt idx="0">
                  <c:v>DPV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Generation'!$J$3:$J$48</c:f>
              <c:numCache>
                <c:formatCode>#,##0</c:formatCode>
                <c:ptCount val="46"/>
                <c:pt idx="0">
                  <c:v>42710588.031292044</c:v>
                </c:pt>
                <c:pt idx="1">
                  <c:v>42710588.031292044</c:v>
                </c:pt>
                <c:pt idx="2">
                  <c:v>42710639.811109044</c:v>
                </c:pt>
                <c:pt idx="3">
                  <c:v>34016464.095326997</c:v>
                </c:pt>
                <c:pt idx="5" formatCode="General">
                  <c:v>0</c:v>
                </c:pt>
                <c:pt idx="6">
                  <c:v>75956599.606848657</c:v>
                </c:pt>
                <c:pt idx="7">
                  <c:v>75840131.591710672</c:v>
                </c:pt>
                <c:pt idx="8">
                  <c:v>78627294.655901939</c:v>
                </c:pt>
                <c:pt idx="9">
                  <c:v>83308148.159191862</c:v>
                </c:pt>
                <c:pt idx="11" formatCode="General">
                  <c:v>0</c:v>
                </c:pt>
                <c:pt idx="12">
                  <c:v>77944898.777454168</c:v>
                </c:pt>
                <c:pt idx="13">
                  <c:v>92729081.580015019</c:v>
                </c:pt>
                <c:pt idx="14">
                  <c:v>95390474.135538876</c:v>
                </c:pt>
                <c:pt idx="15">
                  <c:v>148830402.7570557</c:v>
                </c:pt>
                <c:pt idx="17" formatCode="General">
                  <c:v>0</c:v>
                </c:pt>
                <c:pt idx="18">
                  <c:v>77135208.077008754</c:v>
                </c:pt>
                <c:pt idx="19">
                  <c:v>127695332.8772534</c:v>
                </c:pt>
                <c:pt idx="20">
                  <c:v>130027822.72886001</c:v>
                </c:pt>
                <c:pt idx="21">
                  <c:v>225203474.7446886</c:v>
                </c:pt>
                <c:pt idx="23" formatCode="General">
                  <c:v>0</c:v>
                </c:pt>
                <c:pt idx="24">
                  <c:v>76343502.568416074</c:v>
                </c:pt>
                <c:pt idx="25">
                  <c:v>158962292.33130711</c:v>
                </c:pt>
                <c:pt idx="26">
                  <c:v>241421973.97324261</c:v>
                </c:pt>
                <c:pt idx="27">
                  <c:v>273782260.70600569</c:v>
                </c:pt>
                <c:pt idx="29" formatCode="General">
                  <c:v>0</c:v>
                </c:pt>
                <c:pt idx="30">
                  <c:v>74933160.281023085</c:v>
                </c:pt>
                <c:pt idx="31">
                  <c:v>187271292.66588089</c:v>
                </c:pt>
                <c:pt idx="32">
                  <c:v>234373370.18346721</c:v>
                </c:pt>
                <c:pt idx="33">
                  <c:v>274435360.2197901</c:v>
                </c:pt>
                <c:pt idx="35" formatCode="General">
                  <c:v>0</c:v>
                </c:pt>
                <c:pt idx="36">
                  <c:v>73828204.63331899</c:v>
                </c:pt>
                <c:pt idx="37">
                  <c:v>207936287.11075571</c:v>
                </c:pt>
                <c:pt idx="38">
                  <c:v>225555598.2434099</c:v>
                </c:pt>
                <c:pt idx="39">
                  <c:v>272331261.00683212</c:v>
                </c:pt>
                <c:pt idx="41" formatCode="General">
                  <c:v>0</c:v>
                </c:pt>
                <c:pt idx="42">
                  <c:v>73303856.320072949</c:v>
                </c:pt>
                <c:pt idx="43">
                  <c:v>224729164.4332774</c:v>
                </c:pt>
                <c:pt idx="44">
                  <c:v>214950650.5093672</c:v>
                </c:pt>
                <c:pt idx="45">
                  <c:v>281883011.28256887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B6-444E-91F5-3799C8BADD4D}"/>
            </c:ext>
          </c:extLst>
        </c:ser>
        <c:ser>
          <c:idx val="9"/>
          <c:order val="8"/>
          <c:tx>
            <c:strRef>
              <c:f>'Combined Generation'!$K$2</c:f>
              <c:strCache>
                <c:ptCount val="1"/>
                <c:pt idx="0">
                  <c:v>UPV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Generation'!$K$3:$K$48</c:f>
              <c:numCache>
                <c:formatCode>#,##0</c:formatCode>
                <c:ptCount val="46"/>
                <c:pt idx="0">
                  <c:v>59690987.701063097</c:v>
                </c:pt>
                <c:pt idx="1">
                  <c:v>59690987.701063097</c:v>
                </c:pt>
                <c:pt idx="2">
                  <c:v>59690987.701063097</c:v>
                </c:pt>
                <c:pt idx="3">
                  <c:v>59686341.072672062</c:v>
                </c:pt>
                <c:pt idx="5" formatCode="General">
                  <c:v>0</c:v>
                </c:pt>
                <c:pt idx="6">
                  <c:v>94916388.409565121</c:v>
                </c:pt>
                <c:pt idx="7">
                  <c:v>92237647.877379939</c:v>
                </c:pt>
                <c:pt idx="8">
                  <c:v>99562837.731909066</c:v>
                </c:pt>
                <c:pt idx="9">
                  <c:v>89303415.644800246</c:v>
                </c:pt>
                <c:pt idx="11" formatCode="General">
                  <c:v>0</c:v>
                </c:pt>
                <c:pt idx="12">
                  <c:v>209275870.65557179</c:v>
                </c:pt>
                <c:pt idx="13">
                  <c:v>214884969.46360701</c:v>
                </c:pt>
                <c:pt idx="14">
                  <c:v>218110587.7268635</c:v>
                </c:pt>
                <c:pt idx="15">
                  <c:v>219362128.00846061</c:v>
                </c:pt>
                <c:pt idx="17" formatCode="General">
                  <c:v>0</c:v>
                </c:pt>
                <c:pt idx="18">
                  <c:v>338081971.83486432</c:v>
                </c:pt>
                <c:pt idx="19">
                  <c:v>347420737.48952383</c:v>
                </c:pt>
                <c:pt idx="20">
                  <c:v>354208395.28021222</c:v>
                </c:pt>
                <c:pt idx="21">
                  <c:v>342757708.0937801</c:v>
                </c:pt>
                <c:pt idx="23" formatCode="General">
                  <c:v>0</c:v>
                </c:pt>
                <c:pt idx="24">
                  <c:v>502718543.45039147</c:v>
                </c:pt>
                <c:pt idx="25">
                  <c:v>522350264.03874463</c:v>
                </c:pt>
                <c:pt idx="26">
                  <c:v>564544717.10424376</c:v>
                </c:pt>
                <c:pt idx="27">
                  <c:v>536288784.26825547</c:v>
                </c:pt>
                <c:pt idx="29" formatCode="General">
                  <c:v>0</c:v>
                </c:pt>
                <c:pt idx="30">
                  <c:v>648535143.53199208</c:v>
                </c:pt>
                <c:pt idx="31">
                  <c:v>646748898.08311427</c:v>
                </c:pt>
                <c:pt idx="32">
                  <c:v>695473143.82215381</c:v>
                </c:pt>
                <c:pt idx="33">
                  <c:v>728403407.26777864</c:v>
                </c:pt>
                <c:pt idx="35" formatCode="General">
                  <c:v>0</c:v>
                </c:pt>
                <c:pt idx="36">
                  <c:v>785864781.37630916</c:v>
                </c:pt>
                <c:pt idx="37">
                  <c:v>723176548.81477439</c:v>
                </c:pt>
                <c:pt idx="38">
                  <c:v>897267319.30044663</c:v>
                </c:pt>
                <c:pt idx="39">
                  <c:v>941035514.57935357</c:v>
                </c:pt>
                <c:pt idx="41" formatCode="General">
                  <c:v>0</c:v>
                </c:pt>
                <c:pt idx="42">
                  <c:v>891968058.92149365</c:v>
                </c:pt>
                <c:pt idx="43">
                  <c:v>783360278.07794356</c:v>
                </c:pt>
                <c:pt idx="44">
                  <c:v>1127453429.350404</c:v>
                </c:pt>
                <c:pt idx="45">
                  <c:v>1214024996.745188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BB6-444E-91F5-3799C8BADD4D}"/>
            </c:ext>
          </c:extLst>
        </c:ser>
        <c:ser>
          <c:idx val="10"/>
          <c:order val="9"/>
          <c:tx>
            <c:strRef>
              <c:f>'Combined Generation'!$L$2</c:f>
              <c:strCache>
                <c:ptCount val="1"/>
                <c:pt idx="0">
                  <c:v>CSP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Generation'!$L$3:$L$48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BB6-444E-91F5-3799C8BADD4D}"/>
            </c:ext>
          </c:extLst>
        </c:ser>
        <c:ser>
          <c:idx val="11"/>
          <c:order val="10"/>
          <c:tx>
            <c:strRef>
              <c:f>'Combined Generation'!$M$2</c:f>
              <c:strCache>
                <c:ptCount val="1"/>
                <c:pt idx="0">
                  <c:v>Geo/Bio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Generation'!$M$3:$M$48</c:f>
              <c:numCache>
                <c:formatCode>#,##0</c:formatCode>
                <c:ptCount val="46"/>
                <c:pt idx="0">
                  <c:v>162186679.05150509</c:v>
                </c:pt>
                <c:pt idx="1">
                  <c:v>162186679.05150509</c:v>
                </c:pt>
                <c:pt idx="2">
                  <c:v>162186679.05150509</c:v>
                </c:pt>
                <c:pt idx="3">
                  <c:v>162212991.35147211</c:v>
                </c:pt>
                <c:pt idx="5" formatCode="General">
                  <c:v>0</c:v>
                </c:pt>
                <c:pt idx="6">
                  <c:v>162096183.10695079</c:v>
                </c:pt>
                <c:pt idx="7">
                  <c:v>161838020.58776999</c:v>
                </c:pt>
                <c:pt idx="8">
                  <c:v>164468492.2826241</c:v>
                </c:pt>
                <c:pt idx="9">
                  <c:v>166654743.9178519</c:v>
                </c:pt>
                <c:pt idx="11" formatCode="General">
                  <c:v>0</c:v>
                </c:pt>
                <c:pt idx="12">
                  <c:v>162149540.40632409</c:v>
                </c:pt>
                <c:pt idx="13">
                  <c:v>162121462.11687791</c:v>
                </c:pt>
                <c:pt idx="14">
                  <c:v>178368793.3810811</c:v>
                </c:pt>
                <c:pt idx="15">
                  <c:v>186005998.0002183</c:v>
                </c:pt>
                <c:pt idx="17" formatCode="General">
                  <c:v>0</c:v>
                </c:pt>
                <c:pt idx="18">
                  <c:v>162031778.69032171</c:v>
                </c:pt>
                <c:pt idx="19">
                  <c:v>162020602.93646279</c:v>
                </c:pt>
                <c:pt idx="20">
                  <c:v>199530497.8133001</c:v>
                </c:pt>
                <c:pt idx="21">
                  <c:v>208218235.20182031</c:v>
                </c:pt>
                <c:pt idx="23" formatCode="General">
                  <c:v>0</c:v>
                </c:pt>
                <c:pt idx="24">
                  <c:v>161460207.04457039</c:v>
                </c:pt>
                <c:pt idx="25">
                  <c:v>161619869.7664791</c:v>
                </c:pt>
                <c:pt idx="26">
                  <c:v>219512091.7054196</c:v>
                </c:pt>
                <c:pt idx="27">
                  <c:v>232301610.26643041</c:v>
                </c:pt>
                <c:pt idx="29" formatCode="General">
                  <c:v>0</c:v>
                </c:pt>
                <c:pt idx="30">
                  <c:v>159474559.88021609</c:v>
                </c:pt>
                <c:pt idx="31">
                  <c:v>159689208.972128</c:v>
                </c:pt>
                <c:pt idx="32">
                  <c:v>227359210.85197309</c:v>
                </c:pt>
                <c:pt idx="33">
                  <c:v>252739993.13206831</c:v>
                </c:pt>
                <c:pt idx="35" formatCode="General">
                  <c:v>0</c:v>
                </c:pt>
                <c:pt idx="36">
                  <c:v>158442608.76183531</c:v>
                </c:pt>
                <c:pt idx="37">
                  <c:v>158575987.14560989</c:v>
                </c:pt>
                <c:pt idx="38">
                  <c:v>230654287.28989539</c:v>
                </c:pt>
                <c:pt idx="39">
                  <c:v>258767958.22797281</c:v>
                </c:pt>
                <c:pt idx="41" formatCode="General">
                  <c:v>0</c:v>
                </c:pt>
                <c:pt idx="42">
                  <c:v>158081716.25549391</c:v>
                </c:pt>
                <c:pt idx="43">
                  <c:v>158373513.8937282</c:v>
                </c:pt>
                <c:pt idx="44">
                  <c:v>245984430.05712089</c:v>
                </c:pt>
                <c:pt idx="45">
                  <c:v>269961310.07702082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BB6-444E-91F5-3799C8BADD4D}"/>
            </c:ext>
          </c:extLst>
        </c:ser>
        <c:ser>
          <c:idx val="12"/>
          <c:order val="11"/>
          <c:tx>
            <c:strRef>
              <c:f>'Combined Generation'!$N$2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Generation'!$N$3:$N$48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B6-444E-91F5-3799C8BADD4D}"/>
            </c:ext>
          </c:extLst>
        </c:ser>
        <c:ser>
          <c:idx val="13"/>
          <c:order val="12"/>
          <c:tx>
            <c:strRef>
              <c:f>'Combined Generation'!$O$2</c:f>
              <c:strCache>
                <c:ptCount val="1"/>
                <c:pt idx="0">
                  <c:v>SMR</c:v>
                </c:pt>
              </c:strCache>
            </c:strRef>
          </c:tx>
          <c:spPr>
            <a:solidFill>
              <a:srgbClr val="ECABE8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Generation'!$O$3:$O$48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BB6-444E-91F5-3799C8BADD4D}"/>
            </c:ext>
          </c:extLst>
        </c:ser>
        <c:ser>
          <c:idx val="14"/>
          <c:order val="13"/>
          <c:tx>
            <c:strRef>
              <c:f>'Combined Generation'!$P$2</c:f>
              <c:strCache>
                <c:ptCount val="1"/>
                <c:pt idx="0">
                  <c:v>MSR</c:v>
                </c:pt>
              </c:strCache>
            </c:strRef>
          </c:tx>
          <c:spPr>
            <a:solidFill>
              <a:srgbClr val="C502C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Generation'!$P$3:$P$48</c:f>
              <c:numCache>
                <c:formatCode>#,##0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BB6-444E-91F5-3799C8BADD4D}"/>
            </c:ext>
          </c:extLst>
        </c:ser>
        <c:ser>
          <c:idx val="3"/>
          <c:order val="14"/>
          <c:tx>
            <c:strRef>
              <c:f>'Combined Generation'!$Q$2</c:f>
              <c:strCache>
                <c:ptCount val="1"/>
                <c:pt idx="0">
                  <c:v>Curtailment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Generation'!$A$3:$A$48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Generation'!$Q$3:$Q$48</c:f>
              <c:numCache>
                <c:formatCode>#,##0</c:formatCode>
                <c:ptCount val="46"/>
                <c:pt idx="0">
                  <c:v>2962161.4753530002</c:v>
                </c:pt>
                <c:pt idx="1">
                  <c:v>2962161.4753530035</c:v>
                </c:pt>
                <c:pt idx="2">
                  <c:v>2959284.9747749888</c:v>
                </c:pt>
                <c:pt idx="3">
                  <c:v>3036290.5173500106</c:v>
                </c:pt>
                <c:pt idx="5" formatCode="General">
                  <c:v>0</c:v>
                </c:pt>
                <c:pt idx="6">
                  <c:v>2209338.3068929887</c:v>
                </c:pt>
                <c:pt idx="7">
                  <c:v>2271866.0356889986</c:v>
                </c:pt>
                <c:pt idx="8">
                  <c:v>1997132.8760610048</c:v>
                </c:pt>
                <c:pt idx="9">
                  <c:v>2284639.6207380071</c:v>
                </c:pt>
                <c:pt idx="11" formatCode="General">
                  <c:v>0</c:v>
                </c:pt>
                <c:pt idx="12">
                  <c:v>2160123.840970004</c:v>
                </c:pt>
                <c:pt idx="13">
                  <c:v>2033788.7853330004</c:v>
                </c:pt>
                <c:pt idx="14">
                  <c:v>2427516.9506809944</c:v>
                </c:pt>
                <c:pt idx="15">
                  <c:v>3581038.2047059922</c:v>
                </c:pt>
                <c:pt idx="17" formatCode="General">
                  <c:v>0</c:v>
                </c:pt>
                <c:pt idx="18">
                  <c:v>4527379.6769210016</c:v>
                </c:pt>
                <c:pt idx="19">
                  <c:v>3727867.5157080144</c:v>
                </c:pt>
                <c:pt idx="20">
                  <c:v>9424879.3893379867</c:v>
                </c:pt>
                <c:pt idx="21">
                  <c:v>7989472.3731249971</c:v>
                </c:pt>
                <c:pt idx="23" formatCode="General">
                  <c:v>0</c:v>
                </c:pt>
                <c:pt idx="24">
                  <c:v>18860840.810412936</c:v>
                </c:pt>
                <c:pt idx="25">
                  <c:v>20852110.765557051</c:v>
                </c:pt>
                <c:pt idx="26">
                  <c:v>42671954.057988971</c:v>
                </c:pt>
                <c:pt idx="27">
                  <c:v>44528091.546929039</c:v>
                </c:pt>
                <c:pt idx="29" formatCode="General">
                  <c:v>0</c:v>
                </c:pt>
                <c:pt idx="30">
                  <c:v>76418106.471944198</c:v>
                </c:pt>
                <c:pt idx="31">
                  <c:v>86378335.250953153</c:v>
                </c:pt>
                <c:pt idx="32">
                  <c:v>132961565.62091368</c:v>
                </c:pt>
                <c:pt idx="33">
                  <c:v>130159329.17724483</c:v>
                </c:pt>
                <c:pt idx="35" formatCode="General">
                  <c:v>0</c:v>
                </c:pt>
                <c:pt idx="36">
                  <c:v>130258030.57108402</c:v>
                </c:pt>
                <c:pt idx="37">
                  <c:v>121724296.70936207</c:v>
                </c:pt>
                <c:pt idx="38">
                  <c:v>285627742.39357722</c:v>
                </c:pt>
                <c:pt idx="39">
                  <c:v>331934465.4842304</c:v>
                </c:pt>
                <c:pt idx="41" formatCode="General">
                  <c:v>0</c:v>
                </c:pt>
                <c:pt idx="42">
                  <c:v>149177603.11981228</c:v>
                </c:pt>
                <c:pt idx="43">
                  <c:v>145121455.42293733</c:v>
                </c:pt>
                <c:pt idx="44">
                  <c:v>644114232.69777298</c:v>
                </c:pt>
                <c:pt idx="45">
                  <c:v>678259080.84499896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BE-C543-B2D5-23EA64F05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baseline="0"/>
                  <a:t>Electricity Generation (TWh)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1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dispUnits>
          <c:builtInUnit val="millions"/>
        </c:dispUnits>
      </c:valAx>
      <c:spPr>
        <a:noFill/>
        <a:ln w="25400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legendEntry>
        <c:idx val="6"/>
        <c:delete val="1"/>
      </c:legendEntry>
      <c:legendEntry>
        <c:idx val="1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 CONUS Annual Carbon Dioxide Emissions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'Combined Metrics'!$B$2</c:f>
              <c:strCache>
                <c:ptCount val="1"/>
                <c:pt idx="0">
                  <c:v>CO2 (metric tons)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Metrics'!$A$3:$A$48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Metrics'!$B$3:$B$48</c:f>
              <c:numCache>
                <c:formatCode>#,##0</c:formatCode>
                <c:ptCount val="46"/>
                <c:pt idx="0">
                  <c:v>1797093951.064676</c:v>
                </c:pt>
                <c:pt idx="1">
                  <c:v>1797093951.064676</c:v>
                </c:pt>
                <c:pt idx="2">
                  <c:v>1797093951.064676</c:v>
                </c:pt>
                <c:pt idx="3">
                  <c:v>1797120076.679045</c:v>
                </c:pt>
                <c:pt idx="5" formatCode="General">
                  <c:v>0</c:v>
                </c:pt>
                <c:pt idx="6">
                  <c:v>2054930659.0851769</c:v>
                </c:pt>
                <c:pt idx="7">
                  <c:v>2071504246.5348279</c:v>
                </c:pt>
                <c:pt idx="8">
                  <c:v>1852236047.487735</c:v>
                </c:pt>
                <c:pt idx="9">
                  <c:v>1853396512.38749</c:v>
                </c:pt>
                <c:pt idx="11" formatCode="General">
                  <c:v>0</c:v>
                </c:pt>
                <c:pt idx="12">
                  <c:v>1878204053.5492411</c:v>
                </c:pt>
                <c:pt idx="13">
                  <c:v>1904438831.692512</c:v>
                </c:pt>
                <c:pt idx="14">
                  <c:v>1518103089.1437261</c:v>
                </c:pt>
                <c:pt idx="15">
                  <c:v>1520332455.534852</c:v>
                </c:pt>
                <c:pt idx="17" formatCode="General">
                  <c:v>0</c:v>
                </c:pt>
                <c:pt idx="18">
                  <c:v>1407873208.868629</c:v>
                </c:pt>
                <c:pt idx="19">
                  <c:v>1400604893.3772531</c:v>
                </c:pt>
                <c:pt idx="20">
                  <c:v>1070295012.2463681</c:v>
                </c:pt>
                <c:pt idx="21">
                  <c:v>1070811139.5273581</c:v>
                </c:pt>
                <c:pt idx="23" formatCode="General">
                  <c:v>0</c:v>
                </c:pt>
                <c:pt idx="24">
                  <c:v>952705598.154351</c:v>
                </c:pt>
                <c:pt idx="25">
                  <c:v>936994338.09778595</c:v>
                </c:pt>
                <c:pt idx="26">
                  <c:v>642166501.92745996</c:v>
                </c:pt>
                <c:pt idx="27">
                  <c:v>641928221.69511306</c:v>
                </c:pt>
                <c:pt idx="29" formatCode="General">
                  <c:v>0</c:v>
                </c:pt>
                <c:pt idx="30">
                  <c:v>733713385.34109008</c:v>
                </c:pt>
                <c:pt idx="31">
                  <c:v>705824990.95898092</c:v>
                </c:pt>
                <c:pt idx="32">
                  <c:v>457847172.54357803</c:v>
                </c:pt>
                <c:pt idx="33">
                  <c:v>457670145.65570003</c:v>
                </c:pt>
                <c:pt idx="35" formatCode="General">
                  <c:v>0</c:v>
                </c:pt>
                <c:pt idx="36">
                  <c:v>636244171.89524901</c:v>
                </c:pt>
                <c:pt idx="37">
                  <c:v>644593084.59788203</c:v>
                </c:pt>
                <c:pt idx="38">
                  <c:v>272766099.31240898</c:v>
                </c:pt>
                <c:pt idx="39">
                  <c:v>272034021.185969</c:v>
                </c:pt>
                <c:pt idx="41" formatCode="General">
                  <c:v>0</c:v>
                </c:pt>
                <c:pt idx="42">
                  <c:v>615568045.14637899</c:v>
                </c:pt>
                <c:pt idx="43">
                  <c:v>619353810.20145297</c:v>
                </c:pt>
                <c:pt idx="44">
                  <c:v>87584711.213746995</c:v>
                </c:pt>
                <c:pt idx="45">
                  <c:v>86829788.099853009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BA-B04D-9F6E-173DF1525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Annual CO</a:t>
                </a:r>
                <a:r>
                  <a:rPr lang="en-US" baseline="-25000"/>
                  <a:t>2</a:t>
                </a:r>
                <a:r>
                  <a:rPr lang="en-US"/>
                  <a:t> Emissions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1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dispUnits>
          <c:builtInUnit val="millions"/>
        </c:dispUnits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 CONUS Annual Electricity</a:t>
            </a:r>
            <a:r>
              <a:rPr lang="en-US" baseline="0"/>
              <a:t> System Costs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'Combined Metrics'!$C$2</c:f>
              <c:strCache>
                <c:ptCount val="1"/>
                <c:pt idx="0">
                  <c:v>System Costs ($)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Metrics'!$A$3:$A$48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Metrics'!$C$3:$C$48</c:f>
              <c:numCache>
                <c:formatCode>_("$"* #,##0_);_("$"* \(#,##0\);_("$"* "-"??_);_(@_)</c:formatCode>
                <c:ptCount val="46"/>
                <c:pt idx="0">
                  <c:v>380759210306.91504</c:v>
                </c:pt>
                <c:pt idx="1">
                  <c:v>381594093387.92004</c:v>
                </c:pt>
                <c:pt idx="2">
                  <c:v>382595464534.18262</c:v>
                </c:pt>
                <c:pt idx="3">
                  <c:v>378534496672.64215</c:v>
                </c:pt>
                <c:pt idx="5" formatCode="General">
                  <c:v>0</c:v>
                </c:pt>
                <c:pt idx="6">
                  <c:v>364962345758.3327</c:v>
                </c:pt>
                <c:pt idx="7">
                  <c:v>358326179103.22522</c:v>
                </c:pt>
                <c:pt idx="8">
                  <c:v>366578656312.67389</c:v>
                </c:pt>
                <c:pt idx="9">
                  <c:v>369207090373.20953</c:v>
                </c:pt>
                <c:pt idx="11" formatCode="General">
                  <c:v>0</c:v>
                </c:pt>
                <c:pt idx="12">
                  <c:v>334420187828.62231</c:v>
                </c:pt>
                <c:pt idx="13">
                  <c:v>328857886826.97363</c:v>
                </c:pt>
                <c:pt idx="14">
                  <c:v>337910476614.71881</c:v>
                </c:pt>
                <c:pt idx="15">
                  <c:v>339843642070.33685</c:v>
                </c:pt>
                <c:pt idx="17" formatCode="General">
                  <c:v>0</c:v>
                </c:pt>
                <c:pt idx="18">
                  <c:v>310890106832.91638</c:v>
                </c:pt>
                <c:pt idx="19">
                  <c:v>303329127287.03412</c:v>
                </c:pt>
                <c:pt idx="20">
                  <c:v>312579366649.71381</c:v>
                </c:pt>
                <c:pt idx="21">
                  <c:v>309682671902.34045</c:v>
                </c:pt>
                <c:pt idx="23" formatCode="General">
                  <c:v>0</c:v>
                </c:pt>
                <c:pt idx="24">
                  <c:v>299857707039.48962</c:v>
                </c:pt>
                <c:pt idx="25">
                  <c:v>290853751288.06799</c:v>
                </c:pt>
                <c:pt idx="26">
                  <c:v>332568861941.46527</c:v>
                </c:pt>
                <c:pt idx="27">
                  <c:v>295198051023.53784</c:v>
                </c:pt>
                <c:pt idx="29" formatCode="General">
                  <c:v>0</c:v>
                </c:pt>
                <c:pt idx="30">
                  <c:v>295721020372.05182</c:v>
                </c:pt>
                <c:pt idx="31">
                  <c:v>283841593259.51672</c:v>
                </c:pt>
                <c:pt idx="32">
                  <c:v>312556542164.40936</c:v>
                </c:pt>
                <c:pt idx="33">
                  <c:v>284381127010.16736</c:v>
                </c:pt>
                <c:pt idx="35" formatCode="General">
                  <c:v>0</c:v>
                </c:pt>
                <c:pt idx="36">
                  <c:v>294196694029.76898</c:v>
                </c:pt>
                <c:pt idx="37">
                  <c:v>281228750134.51489</c:v>
                </c:pt>
                <c:pt idx="38">
                  <c:v>304980032459.74951</c:v>
                </c:pt>
                <c:pt idx="39">
                  <c:v>283438039780.77832</c:v>
                </c:pt>
                <c:pt idx="41" formatCode="General">
                  <c:v>0</c:v>
                </c:pt>
                <c:pt idx="42">
                  <c:v>295944934717.0874</c:v>
                </c:pt>
                <c:pt idx="43">
                  <c:v>281276236852.02203</c:v>
                </c:pt>
                <c:pt idx="44">
                  <c:v>312435939874.96942</c:v>
                </c:pt>
                <c:pt idx="45">
                  <c:v>300407029538.69489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7F-464F-916B-0E4388E8D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  <c:max val="4000000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Annual System</a:t>
                </a:r>
                <a:r>
                  <a:rPr lang="en-US" baseline="0"/>
                  <a:t> Costs </a:t>
                </a:r>
                <a:r>
                  <a:rPr lang="en-US"/>
                  <a:t>(billions</a:t>
                </a:r>
                <a:r>
                  <a:rPr lang="en-US" baseline="0"/>
                  <a:t> $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_(&quot;$&quot;* #,##0_);_(&quot;$&quot;* \(#,##0\);_(&quot;$&quot;* &quot;-&quot;??_);_(@_)" sourceLinked="1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dispUnits>
          <c:builtInUnit val="billions"/>
        </c:dispUnits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 CONUS Electricity</a:t>
            </a:r>
            <a:r>
              <a:rPr lang="en-US" baseline="0"/>
              <a:t> Retail Rates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'Combined Metrics'!$E$2</c:f>
              <c:strCache>
                <c:ptCount val="1"/>
                <c:pt idx="0">
                  <c:v>Electric Retail Costs ($/MWh)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Metrics'!$A$3:$A$48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Metrics'!$E$3:$E$48</c:f>
              <c:numCache>
                <c:formatCode>_("$"* #,##0.00_);_("$"* \(#,##0.00\);_("$"* "-"??_);_(@_)</c:formatCode>
                <c:ptCount val="46"/>
                <c:pt idx="0">
                  <c:v>102.6465848711227</c:v>
                </c:pt>
                <c:pt idx="1">
                  <c:v>102.8716559783003</c:v>
                </c:pt>
                <c:pt idx="2">
                  <c:v>103.14160960140367</c:v>
                </c:pt>
                <c:pt idx="3">
                  <c:v>102.04683770626681</c:v>
                </c:pt>
                <c:pt idx="5" formatCode="General">
                  <c:v>0</c:v>
                </c:pt>
                <c:pt idx="6">
                  <c:v>97.67480876457283</c:v>
                </c:pt>
                <c:pt idx="7">
                  <c:v>95.898772643310423</c:v>
                </c:pt>
                <c:pt idx="8">
                  <c:v>98.107381675543692</c:v>
                </c:pt>
                <c:pt idx="9">
                  <c:v>98.810829023460258</c:v>
                </c:pt>
                <c:pt idx="11" formatCode="General">
                  <c:v>0</c:v>
                </c:pt>
                <c:pt idx="12">
                  <c:v>88.16598619977735</c:v>
                </c:pt>
                <c:pt idx="13">
                  <c:v>86.69955034692245</c:v>
                </c:pt>
                <c:pt idx="14">
                  <c:v>89.086160172964398</c:v>
                </c:pt>
                <c:pt idx="15">
                  <c:v>89.595816722075753</c:v>
                </c:pt>
                <c:pt idx="17" formatCode="General">
                  <c:v>0</c:v>
                </c:pt>
                <c:pt idx="18">
                  <c:v>80.703530595227008</c:v>
                </c:pt>
                <c:pt idx="19">
                  <c:v>78.740786427111885</c:v>
                </c:pt>
                <c:pt idx="20">
                  <c:v>81.142043202453422</c:v>
                </c:pt>
                <c:pt idx="21">
                  <c:v>80.390094240322824</c:v>
                </c:pt>
                <c:pt idx="23" formatCode="General">
                  <c:v>0</c:v>
                </c:pt>
                <c:pt idx="24">
                  <c:v>75.991180385427427</c:v>
                </c:pt>
                <c:pt idx="25">
                  <c:v>73.709360676859532</c:v>
                </c:pt>
                <c:pt idx="26">
                  <c:v>84.280976560132146</c:v>
                </c:pt>
                <c:pt idx="27">
                  <c:v>74.810311084657371</c:v>
                </c:pt>
                <c:pt idx="29" formatCode="General">
                  <c:v>0</c:v>
                </c:pt>
                <c:pt idx="30">
                  <c:v>72.522284196241543</c:v>
                </c:pt>
                <c:pt idx="31">
                  <c:v>69.608987102717691</c:v>
                </c:pt>
                <c:pt idx="32">
                  <c:v>76.651008270307273</c:v>
                </c:pt>
                <c:pt idx="33">
                  <c:v>69.741301741524637</c:v>
                </c:pt>
                <c:pt idx="35" formatCode="General">
                  <c:v>0</c:v>
                </c:pt>
                <c:pt idx="36">
                  <c:v>69.460254896791454</c:v>
                </c:pt>
                <c:pt idx="37">
                  <c:v>66.398505031035</c:v>
                </c:pt>
                <c:pt idx="38">
                  <c:v>72.006216327306461</c:v>
                </c:pt>
                <c:pt idx="39">
                  <c:v>66.920121436264807</c:v>
                </c:pt>
                <c:pt idx="41" formatCode="General">
                  <c:v>0</c:v>
                </c:pt>
                <c:pt idx="42">
                  <c:v>66.840680816995516</c:v>
                </c:pt>
                <c:pt idx="43">
                  <c:v>63.527680197684127</c:v>
                </c:pt>
                <c:pt idx="44">
                  <c:v>70.565258881368024</c:v>
                </c:pt>
                <c:pt idx="45">
                  <c:v>67.848467809637739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1-D849-97CA-506D1C3C4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  <c:max val="105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Retail Rates ($/MWh)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/>
              <a:t>WIS:dom</a:t>
            </a:r>
            <a:r>
              <a:rPr lang="en-US" baseline="30000"/>
              <a:t>®</a:t>
            </a:r>
            <a:r>
              <a:rPr lang="en-US"/>
              <a:t>-P Hydrogen</a:t>
            </a:r>
            <a:r>
              <a:rPr lang="en-US" baseline="0"/>
              <a:t> Retail Rates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'Combined Metrics'!$F$2</c:f>
              <c:strCache>
                <c:ptCount val="1"/>
                <c:pt idx="0">
                  <c:v>Hydrogen Retail Rate ($/metric ton)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'Combined Metrics'!$A$3:$A$48</c:f>
              <c:strCache>
                <c:ptCount val="46"/>
                <c:pt idx="0">
                  <c:v>BAU</c:v>
                </c:pt>
                <c:pt idx="1">
                  <c:v>BAU-DER</c:v>
                </c:pt>
                <c:pt idx="2">
                  <c:v>CE</c:v>
                </c:pt>
                <c:pt idx="3">
                  <c:v>CE-DER</c:v>
                </c:pt>
                <c:pt idx="5">
                  <c:v>2020</c:v>
                </c:pt>
                <c:pt idx="6">
                  <c:v>BAU</c:v>
                </c:pt>
                <c:pt idx="7">
                  <c:v>BAU-DER</c:v>
                </c:pt>
                <c:pt idx="8">
                  <c:v>CE</c:v>
                </c:pt>
                <c:pt idx="9">
                  <c:v>CE-DER</c:v>
                </c:pt>
                <c:pt idx="11">
                  <c:v>2025</c:v>
                </c:pt>
                <c:pt idx="12">
                  <c:v>BAU</c:v>
                </c:pt>
                <c:pt idx="13">
                  <c:v>BAU-DER</c:v>
                </c:pt>
                <c:pt idx="14">
                  <c:v>CE</c:v>
                </c:pt>
                <c:pt idx="15">
                  <c:v>CE-DER</c:v>
                </c:pt>
                <c:pt idx="17">
                  <c:v>2030</c:v>
                </c:pt>
                <c:pt idx="18">
                  <c:v>BAU</c:v>
                </c:pt>
                <c:pt idx="19">
                  <c:v>BAU-DER</c:v>
                </c:pt>
                <c:pt idx="20">
                  <c:v>CE</c:v>
                </c:pt>
                <c:pt idx="21">
                  <c:v>CE-DER</c:v>
                </c:pt>
                <c:pt idx="23">
                  <c:v>2035</c:v>
                </c:pt>
                <c:pt idx="24">
                  <c:v>BAU</c:v>
                </c:pt>
                <c:pt idx="25">
                  <c:v>BAU-DER</c:v>
                </c:pt>
                <c:pt idx="26">
                  <c:v>CE</c:v>
                </c:pt>
                <c:pt idx="27">
                  <c:v>CE-DER</c:v>
                </c:pt>
                <c:pt idx="29">
                  <c:v>2040</c:v>
                </c:pt>
                <c:pt idx="30">
                  <c:v>BAU</c:v>
                </c:pt>
                <c:pt idx="31">
                  <c:v>BAU-DER</c:v>
                </c:pt>
                <c:pt idx="32">
                  <c:v>CE</c:v>
                </c:pt>
                <c:pt idx="33">
                  <c:v>CE-DER</c:v>
                </c:pt>
                <c:pt idx="35">
                  <c:v>2045</c:v>
                </c:pt>
                <c:pt idx="36">
                  <c:v>BAU</c:v>
                </c:pt>
                <c:pt idx="37">
                  <c:v>BAU-DER</c:v>
                </c:pt>
                <c:pt idx="38">
                  <c:v>CE</c:v>
                </c:pt>
                <c:pt idx="39">
                  <c:v>CE-DER</c:v>
                </c:pt>
                <c:pt idx="41">
                  <c:v>2050</c:v>
                </c:pt>
                <c:pt idx="42">
                  <c:v>BAU</c:v>
                </c:pt>
                <c:pt idx="43">
                  <c:v>BAU-DER</c:v>
                </c:pt>
                <c:pt idx="44">
                  <c:v>CE</c:v>
                </c:pt>
                <c:pt idx="45">
                  <c:v>CE-DER</c:v>
                </c:pt>
              </c:strCache>
            </c:strRef>
          </c:cat>
          <c:val>
            <c:numRef>
              <c:f>'Combined Metrics'!$F$3:$F$48</c:f>
              <c:numCache>
                <c:formatCode>_("$"* #,##0.00_);_("$"* \(#,##0.00\);_("$"* "-"??_);_(@_)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General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1" formatCode="General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 formatCode="General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 formatCode="General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3-3547-B65E-1823AD136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5998432"/>
        <c:axId val="766000064"/>
      </c:barChart>
      <c:catAx>
        <c:axId val="7659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6000064"/>
        <c:crosses val="autoZero"/>
        <c:auto val="1"/>
        <c:lblAlgn val="ctr"/>
        <c:lblOffset val="100"/>
        <c:noMultiLvlLbl val="0"/>
      </c:catAx>
      <c:valAx>
        <c:axId val="766000064"/>
        <c:scaling>
          <c:orientation val="minMax"/>
          <c:max val="1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/>
                  <a:t>Retail Rates ($/kg)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0"/>
        <c:majorTickMark val="cross"/>
        <c:minorTickMark val="out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6599843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Open Sans" panose="020B0606030504020204" pitchFamily="34" charset="0"/>
          <a:ea typeface="Open Sans" panose="020B0606030504020204" pitchFamily="34" charset="0"/>
          <a:cs typeface="Open Sans" panose="020B0606030504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273050</xdr:colOff>
      <xdr:row>50</xdr:row>
      <xdr:rowOff>190500</xdr:rowOff>
    </xdr:from>
    <xdr:to>
      <xdr:col>16</xdr:col>
      <xdr:colOff>692150</xdr:colOff>
      <xdr:row>84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A3BD38-280E-3746-873F-2F16DB8BF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977900</xdr:colOff>
      <xdr:row>50</xdr:row>
      <xdr:rowOff>127000</xdr:rowOff>
    </xdr:from>
    <xdr:to>
      <xdr:col>28</xdr:col>
      <xdr:colOff>152400</xdr:colOff>
      <xdr:row>84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92357A1-1FD3-9447-A018-6AC2D9F63A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0.82986</cdr:x>
      <cdr:y>0.09375</cdr:y>
    </cdr:from>
    <cdr:to>
      <cdr:x>0.98148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C36B885F-C0FE-B346-AC50-EFD4FF2CAD7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9105900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0.82986</cdr:x>
      <cdr:y>0.09375</cdr:y>
    </cdr:from>
    <cdr:to>
      <cdr:x>0.98148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C5C7F919-4C8C-A646-B241-92AB58D82F0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9105900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0.82986</cdr:x>
      <cdr:y>0.09375</cdr:y>
    </cdr:from>
    <cdr:to>
      <cdr:x>0.98148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C5C7F919-4C8C-A646-B241-92AB58D82F0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9105900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0.12269</cdr:x>
      <cdr:y>0.09375</cdr:y>
    </cdr:from>
    <cdr:to>
      <cdr:x>0.27431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C5C7F919-4C8C-A646-B241-92AB58D82F0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346200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0.12269</cdr:x>
      <cdr:y>0.09375</cdr:y>
    </cdr:from>
    <cdr:to>
      <cdr:x>0.27431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C5C7F919-4C8C-A646-B241-92AB58D82F0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346200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85</xdr:row>
      <xdr:rowOff>0</xdr:rowOff>
    </xdr:from>
    <xdr:to>
      <xdr:col>21</xdr:col>
      <xdr:colOff>625605</xdr:colOff>
      <xdr:row>88</xdr:row>
      <xdr:rowOff>56389</xdr:rowOff>
    </xdr:to>
    <xdr:pic>
      <xdr:nvPicPr>
        <xdr:cNvPr id="4" name="Picture 3" descr="VCE_Logo_Web_MONO.png">
          <a:extLst>
            <a:ext uri="{FF2B5EF4-FFF2-40B4-BE49-F238E27FC236}">
              <a16:creationId xmlns:a16="http://schemas.microsoft.com/office/drawing/2014/main" id="{3F6A28E6-7FCC-4A40-843A-4427D5D8B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55300" y="18351500"/>
          <a:ext cx="1819405" cy="704089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82</xdr:row>
      <xdr:rowOff>0</xdr:rowOff>
    </xdr:from>
    <xdr:to>
      <xdr:col>28</xdr:col>
      <xdr:colOff>952500</xdr:colOff>
      <xdr:row>118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A6895E2-E414-3449-BF45-DD2508290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85</xdr:row>
      <xdr:rowOff>0</xdr:rowOff>
    </xdr:from>
    <xdr:to>
      <xdr:col>21</xdr:col>
      <xdr:colOff>625605</xdr:colOff>
      <xdr:row>88</xdr:row>
      <xdr:rowOff>56389</xdr:rowOff>
    </xdr:to>
    <xdr:pic>
      <xdr:nvPicPr>
        <xdr:cNvPr id="4" name="Picture 3" descr="VCE_Logo_Web_MONO.png">
          <a:extLst>
            <a:ext uri="{FF2B5EF4-FFF2-40B4-BE49-F238E27FC236}">
              <a16:creationId xmlns:a16="http://schemas.microsoft.com/office/drawing/2014/main" id="{0DE939C7-7445-2E46-B37D-094FF7C157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55300" y="18351500"/>
          <a:ext cx="1819405" cy="704089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82</xdr:row>
      <xdr:rowOff>0</xdr:rowOff>
    </xdr:from>
    <xdr:to>
      <xdr:col>28</xdr:col>
      <xdr:colOff>952500</xdr:colOff>
      <xdr:row>118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14EAB87-C42A-7748-BC50-0AFCF98E18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85</xdr:row>
      <xdr:rowOff>0</xdr:rowOff>
    </xdr:from>
    <xdr:to>
      <xdr:col>21</xdr:col>
      <xdr:colOff>625605</xdr:colOff>
      <xdr:row>88</xdr:row>
      <xdr:rowOff>56389</xdr:rowOff>
    </xdr:to>
    <xdr:pic>
      <xdr:nvPicPr>
        <xdr:cNvPr id="4" name="Picture 3" descr="VCE_Logo_Web_MONO.png">
          <a:extLst>
            <a:ext uri="{FF2B5EF4-FFF2-40B4-BE49-F238E27FC236}">
              <a16:creationId xmlns:a16="http://schemas.microsoft.com/office/drawing/2014/main" id="{81D12539-E9E6-2D4C-88CD-D223DC437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55300" y="18351500"/>
          <a:ext cx="1819405" cy="704089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82</xdr:row>
      <xdr:rowOff>0</xdr:rowOff>
    </xdr:from>
    <xdr:to>
      <xdr:col>28</xdr:col>
      <xdr:colOff>952500</xdr:colOff>
      <xdr:row>118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6EF2689-3A02-BA46-B012-05D2B659C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85</xdr:row>
      <xdr:rowOff>0</xdr:rowOff>
    </xdr:from>
    <xdr:to>
      <xdr:col>21</xdr:col>
      <xdr:colOff>625605</xdr:colOff>
      <xdr:row>88</xdr:row>
      <xdr:rowOff>56389</xdr:rowOff>
    </xdr:to>
    <xdr:pic>
      <xdr:nvPicPr>
        <xdr:cNvPr id="4" name="Picture 3" descr="VCE_Logo_Web_MONO.png">
          <a:extLst>
            <a:ext uri="{FF2B5EF4-FFF2-40B4-BE49-F238E27FC236}">
              <a16:creationId xmlns:a16="http://schemas.microsoft.com/office/drawing/2014/main" id="{714F6DDF-B0B9-274B-BADB-32AF3122A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55300" y="18351500"/>
          <a:ext cx="1819405" cy="704089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82</xdr:row>
      <xdr:rowOff>0</xdr:rowOff>
    </xdr:from>
    <xdr:to>
      <xdr:col>28</xdr:col>
      <xdr:colOff>952500</xdr:colOff>
      <xdr:row>118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4A2F971-6D0E-9E4B-A9C9-BD72763F1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520700</xdr:colOff>
      <xdr:row>1</xdr:row>
      <xdr:rowOff>190500</xdr:rowOff>
    </xdr:from>
    <xdr:to>
      <xdr:col>20</xdr:col>
      <xdr:colOff>762000</xdr:colOff>
      <xdr:row>35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0A5B27-8A67-314A-A4BB-1A19CE415CD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508000</xdr:colOff>
      <xdr:row>36</xdr:row>
      <xdr:rowOff>76200</xdr:rowOff>
    </xdr:from>
    <xdr:to>
      <xdr:col>20</xdr:col>
      <xdr:colOff>749300</xdr:colOff>
      <xdr:row>70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328FC28-F66E-B049-B514-AC1889A6FB78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0.11227</cdr:x>
      <cdr:y>0.09375</cdr:y>
    </cdr:from>
    <cdr:to>
      <cdr:x>0.26389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B805F13B-A87F-0F4E-B20C-61A2E10AC0F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231900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0.11343</cdr:x>
      <cdr:y>0.09201</cdr:y>
    </cdr:from>
    <cdr:to>
      <cdr:x>0.26505</cdr:x>
      <cdr:y>0.17708</cdr:y>
    </cdr:to>
    <cdr:pic>
      <cdr:nvPicPr>
        <cdr:cNvPr id="4" name="Picture 3">
          <a:extLst xmlns:a="http://schemas.openxmlformats.org/drawingml/2006/main">
            <a:ext uri="{FF2B5EF4-FFF2-40B4-BE49-F238E27FC236}">
              <a16:creationId xmlns:a16="http://schemas.microsoft.com/office/drawing/2014/main" id="{14173EC2-6195-D54F-B927-F67AE3480C16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244600" y="6731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0.11458</cdr:x>
      <cdr:y>0.09375</cdr:y>
    </cdr:from>
    <cdr:to>
      <cdr:x>0.28398</cdr:x>
      <cdr:y>0.1875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B1E78297-46D6-0F48-9D9A-BAEDC303655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/>
        <a:stretch xmlns:a="http://schemas.openxmlformats.org/drawingml/2006/main"/>
      </cdr:blipFill>
      <cdr:spPr>
        <a:xfrm xmlns:a="http://schemas.openxmlformats.org/drawingml/2006/main">
          <a:off x="1257300" y="685800"/>
          <a:ext cx="1858792" cy="685800"/>
        </a:xfrm>
        <a:prstGeom xmlns:a="http://schemas.openxmlformats.org/drawingml/2006/main" prst="rect">
          <a:avLst/>
        </a:prstGeom>
      </cdr:spPr>
    </cdr:pic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38</xdr:row>
      <xdr:rowOff>76200</xdr:rowOff>
    </xdr:from>
    <xdr:to>
      <xdr:col>18</xdr:col>
      <xdr:colOff>50800</xdr:colOff>
      <xdr:row>72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1D915C-F85D-CA41-95B8-DA466B8C4F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381000</xdr:colOff>
      <xdr:row>1</xdr:row>
      <xdr:rowOff>50800</xdr:rowOff>
    </xdr:from>
    <xdr:to>
      <xdr:col>20</xdr:col>
      <xdr:colOff>622300</xdr:colOff>
      <xdr:row>34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02ED51-23AC-C749-AF3D-19FF4926C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0.12384</cdr:x>
      <cdr:y>0.09375</cdr:y>
    </cdr:from>
    <cdr:to>
      <cdr:x>0.29324</cdr:x>
      <cdr:y>0.1875</cdr:y>
    </cdr:to>
    <cdr:pic>
      <cdr:nvPicPr>
        <cdr:cNvPr id="4" name="Picture 3">
          <a:extLst xmlns:a="http://schemas.openxmlformats.org/drawingml/2006/main">
            <a:ext uri="{FF2B5EF4-FFF2-40B4-BE49-F238E27FC236}">
              <a16:creationId xmlns:a16="http://schemas.microsoft.com/office/drawing/2014/main" id="{7AB52068-1DBB-1247-91C0-6FC2EDB7ABB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/>
        <a:stretch xmlns:a="http://schemas.openxmlformats.org/drawingml/2006/main"/>
      </cdr:blipFill>
      <cdr:spPr>
        <a:xfrm xmlns:a="http://schemas.openxmlformats.org/drawingml/2006/main">
          <a:off x="1358900" y="685800"/>
          <a:ext cx="1858792" cy="685800"/>
        </a:xfrm>
        <a:prstGeom xmlns:a="http://schemas.openxmlformats.org/drawingml/2006/main" prst="rect">
          <a:avLst/>
        </a:prstGeom>
      </cdr:spPr>
    </cdr:pic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0.12269</cdr:x>
      <cdr:y>0.09201</cdr:y>
    </cdr:from>
    <cdr:to>
      <cdr:x>0.27431</cdr:x>
      <cdr:y>0.17708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32AC6517-9DFE-C44C-A0D3-065747F7A53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346200" y="6731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0.12269</cdr:x>
      <cdr:y>0.09375</cdr:y>
    </cdr:from>
    <cdr:to>
      <cdr:x>0.27431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B805F13B-A87F-0F4E-B20C-61A2E10AC0F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346216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412750</xdr:colOff>
      <xdr:row>2</xdr:row>
      <xdr:rowOff>165100</xdr:rowOff>
    </xdr:from>
    <xdr:to>
      <xdr:col>35</xdr:col>
      <xdr:colOff>654050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D5FB1-A317-CC4B-9890-EB8ED2BED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495300</xdr:colOff>
      <xdr:row>37</xdr:row>
      <xdr:rowOff>12700</xdr:rowOff>
    </xdr:from>
    <xdr:to>
      <xdr:col>35</xdr:col>
      <xdr:colOff>736600</xdr:colOff>
      <xdr:row>70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B90C67-84AD-3E44-8EFF-3D2BBFEBD9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0.09722</cdr:x>
      <cdr:y>0.09375</cdr:y>
    </cdr:from>
    <cdr:to>
      <cdr:x>0.24884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B805F13B-A87F-0F4E-B20C-61A2E10AC0F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066816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0.11343</cdr:x>
      <cdr:y>0.09375</cdr:y>
    </cdr:from>
    <cdr:to>
      <cdr:x>0.26505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B805F13B-A87F-0F4E-B20C-61A2E10AC0F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244653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501650</xdr:colOff>
      <xdr:row>1</xdr:row>
      <xdr:rowOff>177800</xdr:rowOff>
    </xdr:from>
    <xdr:to>
      <xdr:col>30</xdr:col>
      <xdr:colOff>742950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D6A3D-AB61-1249-B70A-1922A914D8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0.11227</cdr:x>
      <cdr:y>0.09375</cdr:y>
    </cdr:from>
    <cdr:to>
      <cdr:x>0.26389</cdr:x>
      <cdr:y>0.17882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09C616BF-F6F6-4440-B36A-CFDC92F4A736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231900" y="685800"/>
          <a:ext cx="1663696" cy="622304"/>
        </a:xfrm>
        <a:prstGeom xmlns:a="http://schemas.openxmlformats.org/drawingml/2006/main" prst="rect">
          <a:avLst/>
        </a:prstGeom>
      </cdr:spPr>
    </cdr:pic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393700</xdr:colOff>
      <xdr:row>1</xdr:row>
      <xdr:rowOff>114300</xdr:rowOff>
    </xdr:from>
    <xdr:to>
      <xdr:col>20</xdr:col>
      <xdr:colOff>635000</xdr:colOff>
      <xdr:row>34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B88017-9D22-0749-B2DE-574981BE2D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279400</xdr:colOff>
      <xdr:row>35</xdr:row>
      <xdr:rowOff>165100</xdr:rowOff>
    </xdr:from>
    <xdr:to>
      <xdr:col>20</xdr:col>
      <xdr:colOff>520700</xdr:colOff>
      <xdr:row>69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98383CA-97BB-EE48-AF35-6615FB4EE8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749300</xdr:colOff>
      <xdr:row>1</xdr:row>
      <xdr:rowOff>165100</xdr:rowOff>
    </xdr:from>
    <xdr:to>
      <xdr:col>34</xdr:col>
      <xdr:colOff>165100</xdr:colOff>
      <xdr:row>34</xdr:row>
      <xdr:rowOff>203200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BCEFAF5-0336-644D-8123-C16CDE684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800100</xdr:colOff>
      <xdr:row>35</xdr:row>
      <xdr:rowOff>203200</xdr:rowOff>
    </xdr:from>
    <xdr:to>
      <xdr:col>34</xdr:col>
      <xdr:colOff>215900</xdr:colOff>
      <xdr:row>69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96B8E16-43CF-6449-9644-71F9FB8D12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241300</xdr:colOff>
      <xdr:row>70</xdr:row>
      <xdr:rowOff>76200</xdr:rowOff>
    </xdr:from>
    <xdr:to>
      <xdr:col>20</xdr:col>
      <xdr:colOff>482600</xdr:colOff>
      <xdr:row>104</xdr:row>
      <xdr:rowOff>50800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1C01876-8768-8246-98FE-3994574AB2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1195FA-F3D8-154C-87E4-2E3170D63B0A}" name="Table13" displayName="Table13" ref="A2:T10" totalsRowShown="0" headerRowDxfId="251" dataDxfId="250">
  <autoFilter ref="A2:T10" xr:uid="{00000000-0009-0000-0100-00000D000000}"/>
  <tableColumns count="20">
    <tableColumn id="1" xr3:uid="{46AF72AD-E4F5-9A4F-A4B3-4A9FC2E6EF62}" name="Year" dataDxfId="249"/>
    <tableColumn id="2" xr3:uid="{9BAA854A-CDD2-2845-96D3-14E2C04825F5}" name="Coal" dataDxfId="248"/>
    <tableColumn id="3" xr3:uid="{A8485341-A11E-2C4D-9A62-F2275E7CFDDF}" name="NG CC" dataDxfId="247"/>
    <tableColumn id="4" xr3:uid="{13BA1AFD-7915-DD42-9763-88CD2DFCE667}" name="NG GT" dataDxfId="246"/>
    <tableColumn id="5" xr3:uid="{1D9A16A4-1843-F64E-99D3-C299A32C5F19}" name="Nuclear" dataDxfId="245"/>
    <tableColumn id="6" xr3:uid="{0375334D-D5A2-D240-9B5D-6622C7E3A5AF}" name="Hydro" dataDxfId="244"/>
    <tableColumn id="7" xr3:uid="{B874D97D-6D60-E843-9C03-75716A0955F3}" name="Wind" dataDxfId="243"/>
    <tableColumn id="8" xr3:uid="{A2FC3DAA-FDDC-DC4D-A199-3D9A20A3855E}" name="Offshore" dataDxfId="242"/>
    <tableColumn id="9" xr3:uid="{F44A1AAF-7765-D549-ABC9-F4187FFCB9DF}" name="UPV" dataDxfId="241"/>
    <tableColumn id="10" xr3:uid="{B325968C-A38E-8C4C-AE29-FD656F838FAE}" name="Util Storage" dataDxfId="240"/>
    <tableColumn id="11" xr3:uid="{935EC81E-7240-1D4E-AD23-E2CD60466CF6}" name="Util StorageMWh" dataDxfId="239"/>
    <tableColumn id="12" xr3:uid="{56FB2EF7-91C7-394E-9CB0-0388FD957E97}" name="Geo/Bio" dataDxfId="238"/>
    <tableColumn id="13" xr3:uid="{F70B1D62-55EC-AB4B-82BB-2198C7CCAD99}" name="CCS" dataDxfId="237"/>
    <tableColumn id="14" xr3:uid="{E3CD5170-4CF7-4649-8E04-670F7A5CE69A}" name="SMR" dataDxfId="236"/>
    <tableColumn id="15" xr3:uid="{09F04244-FCFE-7B49-9205-DAE6C37AE283}" name="MSR" dataDxfId="235"/>
    <tableColumn id="16" xr3:uid="{05B3B9E3-4668-0141-B60B-EF7A43C4A3DF}" name="DPV" dataDxfId="234"/>
    <tableColumn id="17" xr3:uid="{F07C2C15-FF47-AE44-91D6-59256574B37F}" name="Dist Storage" dataDxfId="233"/>
    <tableColumn id="18" xr3:uid="{880EC38B-F647-9946-8C07-B5B1DF432BBC}" name="Dist StorageMWh" dataDxfId="232"/>
    <tableColumn id="19" xr3:uid="{977E9010-5374-C841-9071-C37213D96C8B}" name="Max DSM" dataDxfId="231"/>
    <tableColumn id="20" xr3:uid="{B62AAC6E-D50E-8349-AD4A-AD4A24BD0772}" name="MaxAltLoad" dataDxfId="230"/>
  </tableColumns>
  <tableStyleInfo name="TableStyleMedium9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0C68DAA-CF57-B048-916B-701CA7EE31C3}" name="Table1311" displayName="Table1311" ref="A2:T10" totalsRowShown="0" headerRowDxfId="62" dataDxfId="61">
  <autoFilter ref="A2:T10" xr:uid="{00000000-0009-0000-0100-00000D000000}"/>
  <tableColumns count="20">
    <tableColumn id="1" xr3:uid="{AB60AE1B-94F3-DB4D-9E7F-A2A119D43AE6}" name="Year" dataDxfId="60"/>
    <tableColumn id="2" xr3:uid="{5FD7ECE7-25B4-3644-8B05-0F0418BDB141}" name="Coal" dataDxfId="59"/>
    <tableColumn id="3" xr3:uid="{353384A3-2D96-A340-A184-46D2998B175B}" name="NG CC" dataDxfId="58"/>
    <tableColumn id="4" xr3:uid="{4787A13A-62CA-1A4F-888D-0CBAC44D7B2C}" name="NG GT" dataDxfId="57"/>
    <tableColumn id="5" xr3:uid="{9E65A8DB-AC4E-F645-935C-1B5C82550818}" name="Nuclear" dataDxfId="56"/>
    <tableColumn id="6" xr3:uid="{73F334A1-DEF8-D446-8339-FCC466977172}" name="Hydro" dataDxfId="55"/>
    <tableColumn id="7" xr3:uid="{8802634A-DEFC-E046-B8B3-6C64BA281D85}" name="Wind" dataDxfId="54"/>
    <tableColumn id="8" xr3:uid="{D36428F9-C5AE-E14E-93D0-C0B2CD4013D8}" name="Offshore" dataDxfId="53"/>
    <tableColumn id="9" xr3:uid="{F9EB3597-F9A7-554B-9583-FFB96D8968F5}" name="UPV" dataDxfId="52"/>
    <tableColumn id="10" xr3:uid="{950027DF-027B-5348-B8DB-B36FC927123C}" name="Util Storage" dataDxfId="51"/>
    <tableColumn id="11" xr3:uid="{0A06096C-980E-5947-9883-9FF4753C0BF7}" name="Util StorageMWh" dataDxfId="50"/>
    <tableColumn id="12" xr3:uid="{A535D57F-0C2C-224E-B972-42F2E3A8940C}" name="Geo/Bio" dataDxfId="49"/>
    <tableColumn id="13" xr3:uid="{DDF5B9A7-7FF7-0A43-ADE0-94DA372A7A37}" name="CCS" dataDxfId="48"/>
    <tableColumn id="14" xr3:uid="{1A443F40-A7E3-874D-913C-3D2913EE39A9}" name="SMR" dataDxfId="47"/>
    <tableColumn id="15" xr3:uid="{EEABC4D7-64C0-3F47-A259-6126F71CDFBC}" name="MSR" dataDxfId="46"/>
    <tableColumn id="16" xr3:uid="{5BE3436F-ADAF-FC41-8BF6-D4AD2ABB8D30}" name="DPV" dataDxfId="45"/>
    <tableColumn id="17" xr3:uid="{C07AA493-08B8-9D4F-9E83-43258D150675}" name="Dist Storage" dataDxfId="44"/>
    <tableColumn id="18" xr3:uid="{102899D2-6DB2-EB41-ABBC-6336EA62323A}" name="Dist StorageMWh" dataDxfId="43"/>
    <tableColumn id="19" xr3:uid="{366739E4-9085-044C-A098-18A987CFD9DB}" name="Max DSM" dataDxfId="42"/>
    <tableColumn id="20" xr3:uid="{9784246F-5D92-C24B-8BA6-53A0D9798B80}" name="MaxAltLoad" dataDxfId="41"/>
  </tableColumns>
  <tableStyleInfo name="TableStyleMedium9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D1A8091-99B5-5544-AAB5-E5B1ADDED425}" name="Table1412" displayName="Table1412" ref="A12:T20" totalsRowShown="0" headerRowDxfId="40" dataDxfId="39">
  <autoFilter ref="A12:T20" xr:uid="{00000000-0009-0000-0100-00000E000000}"/>
  <tableColumns count="20">
    <tableColumn id="1" xr3:uid="{EEFC7B70-E53E-5049-BA63-5D0040B50DDF}" name="Year" dataDxfId="38"/>
    <tableColumn id="2" xr3:uid="{19C77CA4-A6FC-444B-913D-2B50C2227727}" name="Coal" dataDxfId="37"/>
    <tableColumn id="3" xr3:uid="{614039A5-2A5E-A949-9BCB-0D7FAE040CDF}" name="NG CC" dataDxfId="36"/>
    <tableColumn id="4" xr3:uid="{49AF22A1-3000-844A-862A-C77B389BB0FD}" name="NG GT" dataDxfId="35"/>
    <tableColumn id="5" xr3:uid="{E2BAF9D1-822D-BB4D-81A3-91420DE1C974}" name="Storage" dataDxfId="34"/>
    <tableColumn id="6" xr3:uid="{EB097CE3-1992-0445-B26A-3113774E08A5}" name="Nuclear" dataDxfId="33"/>
    <tableColumn id="7" xr3:uid="{D5A256B4-FBFB-2446-BC50-7F61124C535F}" name="Hydro" dataDxfId="32"/>
    <tableColumn id="8" xr3:uid="{A232E893-AB05-A04C-AAD4-E754D74B6D42}" name="Wind" dataDxfId="31"/>
    <tableColumn id="9" xr3:uid="{3902DEF6-2B9F-FA42-9680-731A170AE2C0}" name="Offshore" dataDxfId="30"/>
    <tableColumn id="10" xr3:uid="{E0B3C59E-1912-BD48-85E9-FD95D1D57054}" name="DPV" dataDxfId="29"/>
    <tableColumn id="11" xr3:uid="{4B7BDFC1-0D75-7F44-9FCA-F79BC1F4BA6F}" name="UPV" dataDxfId="28"/>
    <tableColumn id="12" xr3:uid="{339D842C-632B-774E-B98A-47A63D516305}" name="CSP" dataDxfId="27"/>
    <tableColumn id="13" xr3:uid="{E351E030-5302-FE47-BF52-ACE41CAD6F7E}" name="Geo/Bio" dataDxfId="26"/>
    <tableColumn id="14" xr3:uid="{19F0A326-DF89-8E4A-B984-0A3C09ED8CF6}" name="CCS" dataDxfId="25"/>
    <tableColumn id="15" xr3:uid="{0F358F48-60AB-7541-8D4B-66D9EC921070}" name="SMR" dataDxfId="24"/>
    <tableColumn id="16" xr3:uid="{EF0CD7E5-1453-7746-94E5-37FFEFF9075C}" name="MSR" dataDxfId="23"/>
    <tableColumn id="17" xr3:uid="{7ADD6241-2D37-504D-9545-4BE6316854DE}" name="Storage MWh" dataDxfId="22"/>
    <tableColumn id="18" xr3:uid="{D28EE77A-E069-4548-BC9F-61A45178A8A9}" name="Storage Hours" dataDxfId="21"/>
    <tableColumn id="19" xr3:uid="{F8E2350C-62D8-DB40-A567-D8677F83ED27}" name="MaxLoad" dataDxfId="20"/>
    <tableColumn id="20" xr3:uid="{14F473C9-4230-5E4B-BA82-1CEF0752886B}" name="MaxAltLoad" dataDxfId="19"/>
  </tableColumns>
  <tableStyleInfo name="TableStyleMedium9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2886FC7-A361-F042-99F7-DBAF2C77054D}" name="Table1513" displayName="Table1513" ref="A22:Q30" totalsRowShown="0" headerRowDxfId="18" dataDxfId="17">
  <autoFilter ref="A22:Q30" xr:uid="{00000000-0009-0000-0100-00000F000000}"/>
  <tableColumns count="17">
    <tableColumn id="1" xr3:uid="{3C171A43-D6D1-4B41-A34C-783DF2A65C55}" name="Year" dataDxfId="16"/>
    <tableColumn id="2" xr3:uid="{15B101B3-4548-E643-BC29-E04CFFBFC10A}" name="Coal" dataDxfId="15"/>
    <tableColumn id="3" xr3:uid="{9A39E82B-7298-2B4E-B4FE-47E042EE68CA}" name="NG CC" dataDxfId="14"/>
    <tableColumn id="4" xr3:uid="{6836F045-A07E-3A41-BB53-E4B157449AB6}" name="NG GT" dataDxfId="13"/>
    <tableColumn id="5" xr3:uid="{F688862C-8941-A649-8389-07F227277A65}" name="Storage" dataDxfId="12"/>
    <tableColumn id="6" xr3:uid="{08CA28C3-1FA9-4548-89CE-D54B98903C84}" name="Nuclear" dataDxfId="11"/>
    <tableColumn id="7" xr3:uid="{E0F412C6-92F1-3644-8098-1ABB0E9A57B4}" name="Hydro" dataDxfId="10"/>
    <tableColumn id="8" xr3:uid="{46DAFAE8-14B7-B44B-A887-A56974A555D5}" name="Wind" dataDxfId="9"/>
    <tableColumn id="9" xr3:uid="{5E1C62C6-FDBA-A442-A64A-0395DD57BBED}" name="Offshore" dataDxfId="8"/>
    <tableColumn id="10" xr3:uid="{E95A3143-9535-8F41-AFBC-4EBCD8D5066D}" name="DPV" dataDxfId="7"/>
    <tableColumn id="11" xr3:uid="{B0E66BE4-F9C9-F64C-B775-409344E521D4}" name="UPV" dataDxfId="6"/>
    <tableColumn id="12" xr3:uid="{BBF7C1D0-6BF5-7240-8D80-BD29534827FE}" name="CSP" dataDxfId="5"/>
    <tableColumn id="13" xr3:uid="{75CA5708-5D5D-2346-827F-F791039DF6F0}" name="Geo/Bio" dataDxfId="4"/>
    <tableColumn id="14" xr3:uid="{1FB2E4AF-E46C-5B45-9DD3-9FFB0EC68DB0}" name="CCS" dataDxfId="3"/>
    <tableColumn id="15" xr3:uid="{CCA88518-7485-6C47-8D18-BB57007408F2}" name="SMR" dataDxfId="2"/>
    <tableColumn id="16" xr3:uid="{F039779A-6D49-504B-8C11-17C4EC9A1F8E}" name="MSR" dataDxfId="1"/>
    <tableColumn id="17" xr3:uid="{9E0C370A-9FC3-6441-9C3A-B8DB05D4636A}" name="Curtailment" dataDxfId="0"/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085314-4B23-3940-B9EA-C3F655DFAEF9}" name="Table14" displayName="Table14" ref="A12:T20" totalsRowShown="0" headerRowDxfId="229" dataDxfId="228">
  <autoFilter ref="A12:T20" xr:uid="{00000000-0009-0000-0100-00000E000000}"/>
  <tableColumns count="20">
    <tableColumn id="1" xr3:uid="{631F4C81-5CBA-D64A-8846-12B385CDA550}" name="Year" dataDxfId="227"/>
    <tableColumn id="2" xr3:uid="{E2D71969-4019-444C-BE1B-7DCC4673BCC5}" name="Coal" dataDxfId="226"/>
    <tableColumn id="3" xr3:uid="{5922B82E-A539-9E45-BD8A-36D4EF036042}" name="NG CC" dataDxfId="225"/>
    <tableColumn id="4" xr3:uid="{BF2D5482-0445-D940-A8AE-E1843AFBC5B1}" name="NG GT" dataDxfId="224"/>
    <tableColumn id="5" xr3:uid="{854AD6C2-832F-BF47-B95A-AF7D034590A1}" name="Storage" dataDxfId="223"/>
    <tableColumn id="6" xr3:uid="{A845FBB5-6F45-A140-A14F-B610F7C34879}" name="Nuclear" dataDxfId="222"/>
    <tableColumn id="7" xr3:uid="{B8403ACC-1BB0-1745-9ED9-5193615E2BC3}" name="Hydro" dataDxfId="221"/>
    <tableColumn id="8" xr3:uid="{3A90A925-A1BC-B541-A2F7-6D352034F1F9}" name="Wind" dataDxfId="220"/>
    <tableColumn id="9" xr3:uid="{DBFD9E24-37E2-EC42-9170-035B2AC66498}" name="Offshore" dataDxfId="219"/>
    <tableColumn id="10" xr3:uid="{EAE92EC5-79AC-D349-8F0C-8C0C8AD9AA2A}" name="DPV" dataDxfId="218"/>
    <tableColumn id="11" xr3:uid="{A212AEDE-9594-DD41-AE52-96439C65A26F}" name="UPV" dataDxfId="217"/>
    <tableColumn id="12" xr3:uid="{B739BD9C-EA95-1447-84C5-D78EC6D657EA}" name="CSP" dataDxfId="216"/>
    <tableColumn id="13" xr3:uid="{93B5DC33-9650-E840-AEE6-16E4A81B0F64}" name="Geo/Bio" dataDxfId="215"/>
    <tableColumn id="14" xr3:uid="{66C5C27D-69AF-F943-B075-F6F82EC750F6}" name="CCS" dataDxfId="214"/>
    <tableColumn id="15" xr3:uid="{F3E035AC-B0EC-9B4B-88E4-1ED2C549560B}" name="SMR" dataDxfId="213"/>
    <tableColumn id="16" xr3:uid="{B70A6166-60D3-1446-9887-8759291F48C6}" name="MSR" dataDxfId="212"/>
    <tableColumn id="17" xr3:uid="{96028F9B-DDD1-5B47-86A6-C75D830C4782}" name="Storage MWh" dataDxfId="211"/>
    <tableColumn id="18" xr3:uid="{246D8253-1B58-F24A-8B85-300EC5E993F6}" name="Storage Hours" dataDxfId="210"/>
    <tableColumn id="19" xr3:uid="{8042982D-DE17-A943-8397-254924FCFE93}" name="MaxLoad" dataDxfId="209"/>
    <tableColumn id="20" xr3:uid="{358B5775-A751-D945-847A-3EC2D1C1D43C}" name="MaxAltLoad" dataDxfId="208"/>
  </tableColumns>
  <tableStyleInfo name="TableStyleMedium9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6009FBA-512A-AE4B-A5A5-34267CA05C06}" name="Table15" displayName="Table15" ref="A22:Q30" totalsRowShown="0" headerRowDxfId="207" dataDxfId="206">
  <autoFilter ref="A22:Q30" xr:uid="{00000000-0009-0000-0100-00000F000000}"/>
  <tableColumns count="17">
    <tableColumn id="1" xr3:uid="{25C6FF94-BBCD-5343-86B3-CD822E6B5160}" name="Year" dataDxfId="205"/>
    <tableColumn id="2" xr3:uid="{B0DDC4D3-335B-4243-8B9C-D28BCB1ADA77}" name="Coal" dataDxfId="204"/>
    <tableColumn id="3" xr3:uid="{62442297-57BA-F342-92BF-B98D59501CF8}" name="NG CC" dataDxfId="203"/>
    <tableColumn id="4" xr3:uid="{CAD0BC8E-4EA9-2848-A3FA-32F4B1A317D7}" name="NG GT" dataDxfId="202"/>
    <tableColumn id="5" xr3:uid="{7ABD6C0D-51F0-764F-B90C-48D726289744}" name="Storage" dataDxfId="201"/>
    <tableColumn id="6" xr3:uid="{73777E46-6D6C-214F-BD6B-BAB82ACBEC3D}" name="Nuclear" dataDxfId="200"/>
    <tableColumn id="7" xr3:uid="{0EAF6A51-2C61-3F40-9D94-46A76E4E3446}" name="Hydro" dataDxfId="199"/>
    <tableColumn id="8" xr3:uid="{35494CB3-2925-6F40-90A9-E7974DE778F9}" name="Wind" dataDxfId="198"/>
    <tableColumn id="9" xr3:uid="{F5806571-3670-E044-8CC9-29347B2001CA}" name="Offshore" dataDxfId="197"/>
    <tableColumn id="10" xr3:uid="{695453EB-96C2-9843-912F-5C50B9CB50BD}" name="DPV" dataDxfId="196"/>
    <tableColumn id="11" xr3:uid="{35977DB5-E0F0-3843-865A-EA0ADF528E0A}" name="UPV" dataDxfId="195"/>
    <tableColumn id="12" xr3:uid="{A29A3EF8-1529-7E40-A282-3AA1EBF977C3}" name="CSP" dataDxfId="194"/>
    <tableColumn id="13" xr3:uid="{86082B98-3BC3-BE4C-B5F7-3137128E7E93}" name="Geo/Bio" dataDxfId="193"/>
    <tableColumn id="14" xr3:uid="{10AC1A33-C293-B74F-833A-6C48E481E6D3}" name="CCS" dataDxfId="192"/>
    <tableColumn id="15" xr3:uid="{8CB83868-EECA-0E40-9161-AB112D0A27A4}" name="SMR" dataDxfId="191"/>
    <tableColumn id="16" xr3:uid="{1B645A6E-539C-1645-A221-DE879785C865}" name="MSR" dataDxfId="190"/>
    <tableColumn id="17" xr3:uid="{1353B10D-C43B-8845-82B3-87A28FD93DB9}" name="Curtailment" dataDxfId="189"/>
  </tableColumns>
  <tableStyleInfo name="TableStyleMedium9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B6EB3D3-1D54-214C-AF8B-5E4CB4F13E48}" name="Table135" displayName="Table135" ref="A2:T10" totalsRowShown="0" headerRowDxfId="188" dataDxfId="187">
  <autoFilter ref="A2:T10" xr:uid="{00000000-0009-0000-0100-00000D000000}"/>
  <tableColumns count="20">
    <tableColumn id="1" xr3:uid="{C79BEF3F-83D0-B443-8662-8EED3E0D65C1}" name="Year" dataDxfId="186"/>
    <tableColumn id="2" xr3:uid="{4E6DC051-C6F2-7042-9CF6-6CB853F310F9}" name="Coal" dataDxfId="185"/>
    <tableColumn id="3" xr3:uid="{949CAB93-1602-994C-8A2E-10632423A1C7}" name="NG CC" dataDxfId="184"/>
    <tableColumn id="4" xr3:uid="{7097123B-B678-B741-88EE-EA0CCE7CE2B7}" name="NG GT" dataDxfId="183"/>
    <tableColumn id="5" xr3:uid="{893C1E11-7F69-6045-8123-247A9A5FE12A}" name="Nuclear" dataDxfId="182"/>
    <tableColumn id="6" xr3:uid="{59020035-19C4-BA45-8A99-43EACCDE2649}" name="Hydro" dataDxfId="181"/>
    <tableColumn id="7" xr3:uid="{C6977400-E6F9-9048-9AA3-4FD17FEE3839}" name="Wind" dataDxfId="180"/>
    <tableColumn id="8" xr3:uid="{F0393913-CAB0-184E-B8C6-8B8899CE2B65}" name="Offshore" dataDxfId="179"/>
    <tableColumn id="9" xr3:uid="{BF089053-2581-9D43-B446-439F9A6EDD59}" name="UPV" dataDxfId="178"/>
    <tableColumn id="10" xr3:uid="{3D17A7BE-1323-FF4B-9E3A-5578864BB223}" name="Util Storage" dataDxfId="177"/>
    <tableColumn id="11" xr3:uid="{82B15015-2659-7C40-A67A-E143A6ED2900}" name="Util StorageMWh" dataDxfId="176"/>
    <tableColumn id="12" xr3:uid="{25FA53E6-BC75-524C-9C48-4073C01899C9}" name="Geo/Bio" dataDxfId="175"/>
    <tableColumn id="13" xr3:uid="{AEC6BEDD-BAB8-F543-BD6F-B92AA3BB1F6E}" name="CCS" dataDxfId="174"/>
    <tableColumn id="14" xr3:uid="{8A670FD7-AD5C-3C4A-AA65-95F96721FBE7}" name="SMR" dataDxfId="173"/>
    <tableColumn id="15" xr3:uid="{CF9B4F8D-35A1-E647-A9C2-AEAB7506BEB2}" name="MSR" dataDxfId="172"/>
    <tableColumn id="16" xr3:uid="{4395E36F-1A65-5C49-8E57-3F3DC31A3ED2}" name="DPV" dataDxfId="171"/>
    <tableColumn id="17" xr3:uid="{7EC71BED-1AFF-CA43-BFB3-9C01FB64F319}" name="Dist Storage" dataDxfId="170"/>
    <tableColumn id="18" xr3:uid="{26094118-6632-E14E-8416-C7EAD0ACAE49}" name="Dist StorageMWh" dataDxfId="169"/>
    <tableColumn id="19" xr3:uid="{2446AB7C-2F69-124C-AFF8-0AC2636B6239}" name="Max DSM" dataDxfId="168"/>
    <tableColumn id="20" xr3:uid="{92E95C1D-FD14-7249-8DCF-FDE7D8590EB1}" name="MaxAltLoad" dataDxfId="167"/>
  </tableColumns>
  <tableStyleInfo name="TableStyleMedium9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3D4BCAF-7461-6744-B7F9-359C2034C194}" name="Table146" displayName="Table146" ref="A12:T20" totalsRowShown="0" headerRowDxfId="166" dataDxfId="165">
  <autoFilter ref="A12:T20" xr:uid="{00000000-0009-0000-0100-00000E000000}"/>
  <tableColumns count="20">
    <tableColumn id="1" xr3:uid="{EC17D020-273B-E746-AFE8-5140E0103D04}" name="Year" dataDxfId="164"/>
    <tableColumn id="2" xr3:uid="{1A176B89-47DA-7B4C-B256-8CB523CE9341}" name="Coal" dataDxfId="163"/>
    <tableColumn id="3" xr3:uid="{08BB7352-3498-454B-9FF8-FCB940630E9E}" name="NG CC" dataDxfId="162"/>
    <tableColumn id="4" xr3:uid="{E2ADB07D-6A3F-CB4E-A889-F2F37C07D047}" name="NG GT" dataDxfId="161"/>
    <tableColumn id="5" xr3:uid="{5383F70C-9739-6941-B8C4-E9734D9ACA54}" name="Storage" dataDxfId="160"/>
    <tableColumn id="6" xr3:uid="{5BB6251C-640D-364E-BFBE-9BF8B439FAA7}" name="Nuclear" dataDxfId="159"/>
    <tableColumn id="7" xr3:uid="{B4F6097B-2363-644B-9A03-66093E4118F8}" name="Hydro" dataDxfId="158"/>
    <tableColumn id="8" xr3:uid="{8A29301B-5346-CD48-89FD-7449A4420FFC}" name="Wind" dataDxfId="157"/>
    <tableColumn id="9" xr3:uid="{C06F1D3F-2926-6840-B288-463625CB77A3}" name="Offshore" dataDxfId="156"/>
    <tableColumn id="10" xr3:uid="{B91B31B1-FCC7-3A48-86A8-62CDA0A3D7CD}" name="DPV" dataDxfId="155"/>
    <tableColumn id="11" xr3:uid="{7EE3B2C0-2DBC-AC4A-99E0-AD9BAD298A16}" name="UPV" dataDxfId="154"/>
    <tableColumn id="12" xr3:uid="{6CD25B98-28B0-0941-AC8F-201611D30C49}" name="CSP" dataDxfId="153"/>
    <tableColumn id="13" xr3:uid="{DC677669-33F1-2440-AC71-8F43EABEB2C6}" name="Geo/Bio" dataDxfId="152"/>
    <tableColumn id="14" xr3:uid="{BEFD4FB3-DB72-984B-B45B-3329F356DD91}" name="CCS" dataDxfId="151"/>
    <tableColumn id="15" xr3:uid="{AE584463-80B4-CF44-93D2-F7FB5DA14C23}" name="SMR" dataDxfId="150"/>
    <tableColumn id="16" xr3:uid="{A1BED4E5-3869-AF42-9FF0-0DF9AAA1A7EC}" name="MSR" dataDxfId="149"/>
    <tableColumn id="17" xr3:uid="{92B5D6A3-EE99-5248-A42D-085CC89461B8}" name="Storage MWh" dataDxfId="148"/>
    <tableColumn id="18" xr3:uid="{0145C4D8-8890-7A42-89C4-EF651DDED26E}" name="Storage Hours" dataDxfId="147"/>
    <tableColumn id="19" xr3:uid="{72926641-8878-1742-88C3-7620882F5D5F}" name="MaxLoad" dataDxfId="146"/>
    <tableColumn id="20" xr3:uid="{645BBDF6-71E9-CC47-B6F0-EFACFC05BE2B}" name="MaxAltLoad" dataDxfId="145"/>
  </tableColumns>
  <tableStyleInfo name="TableStyleMedium9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BB1D5E1-602B-0C49-B9D3-1B3A896B4A45}" name="Table157" displayName="Table157" ref="A22:Q30" totalsRowShown="0" headerRowDxfId="144" dataDxfId="143">
  <autoFilter ref="A22:Q30" xr:uid="{00000000-0009-0000-0100-00000F000000}"/>
  <tableColumns count="17">
    <tableColumn id="1" xr3:uid="{76122C09-A61B-FB4C-A212-3959C3A1BE8C}" name="Year" dataDxfId="142"/>
    <tableColumn id="2" xr3:uid="{29213992-8CFD-CE44-9E9A-43E4379E0BFE}" name="Coal" dataDxfId="141"/>
    <tableColumn id="3" xr3:uid="{0D376AC6-621D-4045-8F14-6B89CC075D09}" name="NG CC" dataDxfId="140"/>
    <tableColumn id="4" xr3:uid="{6C6F4FDD-EFE1-CE45-B8BD-6355FBA82E0C}" name="NG GT" dataDxfId="139"/>
    <tableColumn id="5" xr3:uid="{49AA3E0B-DECA-2344-962C-FCE4518D7E66}" name="Storage" dataDxfId="138"/>
    <tableColumn id="6" xr3:uid="{7F841CA6-A1DE-F44E-9D6C-8A952ADAA28E}" name="Nuclear" dataDxfId="137"/>
    <tableColumn id="7" xr3:uid="{AC80FC7B-226F-114F-B996-56B0393E0844}" name="Hydro" dataDxfId="136"/>
    <tableColumn id="8" xr3:uid="{495319F4-FC30-9445-AE67-775AF57DCC14}" name="Wind" dataDxfId="135"/>
    <tableColumn id="9" xr3:uid="{70A6224E-E2AC-7F44-9652-60D9A7C44BFA}" name="Offshore" dataDxfId="134"/>
    <tableColumn id="10" xr3:uid="{7E3FFAAC-CE28-BC47-AA04-75101626B9C6}" name="DPV" dataDxfId="133"/>
    <tableColumn id="11" xr3:uid="{37AFAA08-5C22-F74A-AAB0-2CD5207E8C37}" name="UPV" dataDxfId="132"/>
    <tableColumn id="12" xr3:uid="{B229216A-3DCC-F54C-8D84-3945AC92790C}" name="CSP" dataDxfId="131"/>
    <tableColumn id="13" xr3:uid="{5DCCDDEE-5454-4642-854F-007120AEF270}" name="Geo/Bio" dataDxfId="130"/>
    <tableColumn id="14" xr3:uid="{07BF354E-0414-9B44-BA73-D07A2182BB02}" name="CCS" dataDxfId="129"/>
    <tableColumn id="15" xr3:uid="{11BD4FF2-6069-E847-AE3E-611077EC3884}" name="SMR" dataDxfId="128"/>
    <tableColumn id="16" xr3:uid="{A9ABD839-BF8B-614E-9A23-E8424B81705D}" name="MSR" dataDxfId="127"/>
    <tableColumn id="17" xr3:uid="{AB6444F1-CF0E-8C42-8F23-D80EB297F361}" name="Curtailment" dataDxfId="126"/>
  </tableColumns>
  <tableStyleInfo name="TableStyleMedium9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4F69581-24F3-D94E-8748-309C00C87D46}" name="Table138" displayName="Table138" ref="A2:T10" totalsRowShown="0" headerRowDxfId="125" dataDxfId="124">
  <autoFilter ref="A2:T10" xr:uid="{00000000-0009-0000-0100-00000D000000}"/>
  <tableColumns count="20">
    <tableColumn id="1" xr3:uid="{FB7DE2F5-B14A-E54E-81D2-C3D61F01D55B}" name="Year" dataDxfId="123"/>
    <tableColumn id="2" xr3:uid="{7A38E7A3-D071-534B-ADCD-52A421461916}" name="Coal" dataDxfId="122"/>
    <tableColumn id="3" xr3:uid="{6ED20976-F8BC-0A43-9569-D51EAF754ED2}" name="NG CC" dataDxfId="121"/>
    <tableColumn id="4" xr3:uid="{1E421ADC-ED08-434E-B7FC-BDDEB6333D4B}" name="NG GT" dataDxfId="120"/>
    <tableColumn id="5" xr3:uid="{3D465CBC-A5AD-9B46-8499-39D74299DF42}" name="Nuclear" dataDxfId="119"/>
    <tableColumn id="6" xr3:uid="{8996E31B-E860-514B-AB90-842E4ED15827}" name="Hydro" dataDxfId="118"/>
    <tableColumn id="7" xr3:uid="{6FD0D01F-5830-5F4B-8F64-1A4435D940C8}" name="Wind" dataDxfId="117"/>
    <tableColumn id="8" xr3:uid="{767EFBCA-72BC-0646-BE55-51050B029EF1}" name="Offshore" dataDxfId="116"/>
    <tableColumn id="9" xr3:uid="{4EDEE2E8-DAD9-4F42-AF47-FC54F1F39133}" name="UPV" dataDxfId="115"/>
    <tableColumn id="10" xr3:uid="{22C28824-BA94-9244-B43E-FBC499E70C59}" name="Util Storage" dataDxfId="114"/>
    <tableColumn id="11" xr3:uid="{0616E15D-6175-594F-9CD0-F33C2D4A0796}" name="Util StorageMWh" dataDxfId="113"/>
    <tableColumn id="12" xr3:uid="{A3AA6BF1-640E-2948-B8E7-55E492DA43A1}" name="Geo/Bio" dataDxfId="112"/>
    <tableColumn id="13" xr3:uid="{FA7958DE-C54D-AB40-A85B-5E07070DCCD6}" name="CCS" dataDxfId="111"/>
    <tableColumn id="14" xr3:uid="{6246715D-131A-7748-8B25-438E5F8A0FC0}" name="SMR" dataDxfId="110"/>
    <tableColumn id="15" xr3:uid="{D9DD20B4-A4E3-A848-AC29-7482FDD955E5}" name="MSR" dataDxfId="109"/>
    <tableColumn id="16" xr3:uid="{FD9AF2A7-B7C1-3F4E-A862-E2BA1DA226CD}" name="DPV" dataDxfId="108"/>
    <tableColumn id="17" xr3:uid="{1449C0E9-0E2F-DE4B-AE7D-61FE54B1BC3D}" name="Dist Storage" dataDxfId="107"/>
    <tableColumn id="18" xr3:uid="{CD8F3259-4A69-184F-8DDC-CFE12DC4D41C}" name="Dist StorageMWh" dataDxfId="106"/>
    <tableColumn id="19" xr3:uid="{AD2C599D-ABBE-964A-BF5B-16EC3F2505C3}" name="Max DSM" dataDxfId="105"/>
    <tableColumn id="20" xr3:uid="{D157ABA0-C964-A041-9EAA-6B3B4DDA81DC}" name="MaxAltLoad" dataDxfId="104"/>
  </tableColumns>
  <tableStyleInfo name="TableStyleMedium9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1E0397E-FC06-D847-8A08-60674F62D9E9}" name="Table149" displayName="Table149" ref="A12:T20" totalsRowShown="0" headerRowDxfId="103" dataDxfId="102">
  <autoFilter ref="A12:T20" xr:uid="{00000000-0009-0000-0100-00000E000000}"/>
  <tableColumns count="20">
    <tableColumn id="1" xr3:uid="{C9CE2986-BE1E-0B42-AF63-DA97336F6842}" name="Year" dataDxfId="101"/>
    <tableColumn id="2" xr3:uid="{229C3158-8D35-D84F-A3F1-40782042638E}" name="Coal" dataDxfId="100"/>
    <tableColumn id="3" xr3:uid="{2B3E7D94-A3B8-E943-B07B-AC42CD164E9C}" name="NG CC" dataDxfId="99"/>
    <tableColumn id="4" xr3:uid="{666B7A52-DBA2-944E-B13B-3686F03697B5}" name="NG GT" dataDxfId="98"/>
    <tableColumn id="5" xr3:uid="{06E32F71-1B02-A542-948D-932E9B50B482}" name="Storage" dataDxfId="97"/>
    <tableColumn id="6" xr3:uid="{71BD8F72-B2D0-3D45-81AF-DCDB7A3B8BBF}" name="Nuclear" dataDxfId="96"/>
    <tableColumn id="7" xr3:uid="{BCA27ED7-7F54-E64D-AAF0-E9DA98ED703C}" name="Hydro" dataDxfId="95"/>
    <tableColumn id="8" xr3:uid="{51C2BAE0-8F08-B943-95F1-05C1494B4E2A}" name="Wind" dataDxfId="94"/>
    <tableColumn id="9" xr3:uid="{AB7D5A3A-7AE1-3F42-BF58-B66E3CC019DF}" name="Offshore" dataDxfId="93"/>
    <tableColumn id="10" xr3:uid="{64421BFD-7FCF-694C-B1CF-67DAEE1DEF69}" name="DPV" dataDxfId="92"/>
    <tableColumn id="11" xr3:uid="{08E97A99-0777-B944-8CAB-A429E2B51100}" name="UPV" dataDxfId="91"/>
    <tableColumn id="12" xr3:uid="{4E51074C-A443-654A-90D6-C378F449EE04}" name="CSP" dataDxfId="90"/>
    <tableColumn id="13" xr3:uid="{ADFEEDCE-E330-154E-AC87-2C519F230619}" name="Geo/Bio" dataDxfId="89"/>
    <tableColumn id="14" xr3:uid="{9495265D-341A-8A42-B1AC-D9A13A458E90}" name="CCS" dataDxfId="88"/>
    <tableColumn id="15" xr3:uid="{E5BFC75C-EBDA-BF47-912B-72638286DE37}" name="SMR" dataDxfId="87"/>
    <tableColumn id="16" xr3:uid="{1FC3A281-A5F9-D34B-B10A-D1680AB8EC09}" name="MSR" dataDxfId="86"/>
    <tableColumn id="17" xr3:uid="{0E64C58A-05C0-5D46-9E1D-F9EE96D01BD6}" name="Storage MWh" dataDxfId="85"/>
    <tableColumn id="18" xr3:uid="{7DCECC88-8663-494C-B4DA-D561541145CE}" name="Storage Hours" dataDxfId="84"/>
    <tableColumn id="19" xr3:uid="{242B9BB3-640A-564E-A7B6-3308B0700D44}" name="MaxLoad" dataDxfId="83"/>
    <tableColumn id="20" xr3:uid="{DBF4EAF9-F504-7A49-9DE9-4D51D63BA3F9}" name="MaxAltLoad" dataDxfId="82"/>
  </tableColumns>
  <tableStyleInfo name="TableStyleMedium9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B53A0E0-31D3-1C46-9138-630F6036B169}" name="Table1510" displayName="Table1510" ref="A22:Q30" totalsRowShown="0" headerRowDxfId="81" dataDxfId="80">
  <autoFilter ref="A22:Q30" xr:uid="{00000000-0009-0000-0100-00000F000000}"/>
  <tableColumns count="17">
    <tableColumn id="1" xr3:uid="{0BFB8DE8-14CA-EF40-9C23-4413CD6F3BE6}" name="Year" dataDxfId="79"/>
    <tableColumn id="2" xr3:uid="{FA2582C3-EC47-274C-9717-C10623B937B1}" name="Coal" dataDxfId="78"/>
    <tableColumn id="3" xr3:uid="{6868E262-795E-5943-A19A-852D3AE1AB30}" name="NG CC" dataDxfId="77"/>
    <tableColumn id="4" xr3:uid="{C66F31F6-6B9E-914E-91B9-BE378B4865FC}" name="NG GT" dataDxfId="76"/>
    <tableColumn id="5" xr3:uid="{2D09A1BF-82B9-934D-9D39-BAD07007E648}" name="Storage" dataDxfId="75"/>
    <tableColumn id="6" xr3:uid="{97098D29-0818-1849-9D90-A6C4FE62C95D}" name="Nuclear" dataDxfId="74"/>
    <tableColumn id="7" xr3:uid="{8E3DA65C-578E-3943-B5C9-0E1A67501A23}" name="Hydro" dataDxfId="73"/>
    <tableColumn id="8" xr3:uid="{FB3E6ACD-2B6C-9E4B-8551-5044CB520210}" name="Wind" dataDxfId="72"/>
    <tableColumn id="9" xr3:uid="{9683FEDE-537B-4E4B-9FA2-49E246E42ABC}" name="Offshore" dataDxfId="71"/>
    <tableColumn id="10" xr3:uid="{004848A2-803A-E34C-9260-242D8A6D7D9E}" name="DPV" dataDxfId="70"/>
    <tableColumn id="11" xr3:uid="{AA0B94AB-08F1-4D4B-8A5E-3FCDF3B3676F}" name="UPV" dataDxfId="69"/>
    <tableColumn id="12" xr3:uid="{615BEE87-3430-054E-A39B-542330B0EC65}" name="CSP" dataDxfId="68"/>
    <tableColumn id="13" xr3:uid="{EE09FC06-861C-AD46-A8EF-C03442C666BC}" name="Geo/Bio" dataDxfId="67"/>
    <tableColumn id="14" xr3:uid="{62FD325D-B740-B848-999A-83F25B5E8246}" name="CCS" dataDxfId="66"/>
    <tableColumn id="15" xr3:uid="{3D402206-5ADE-6C4A-9D37-E12B8BA03AE7}" name="SMR" dataDxfId="65"/>
    <tableColumn id="16" xr3:uid="{BDB2B4EC-E928-6940-B3BF-651BF0EC3C52}" name="MSR" dataDxfId="64"/>
    <tableColumn id="17" xr3:uid="{DEEEA38B-40E1-714A-8C58-104B743E5131}" name="Curtailment" dataDxfId="63"/>
  </tableColumns>
  <tableStyleInfo name="TableStyleMedium9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5.xml"/><Relationship Id="rId4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drawing" Target="../drawings/drawing16.xml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drawing" Target="../drawings/drawing17.xml"/><Relationship Id="rId4" Type="http://schemas.openxmlformats.org/officeDocument/2006/relationships/table" Target="../tables/table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drawing" Target="../drawings/drawing18.xml"/><Relationship Id="rId4" Type="http://schemas.openxmlformats.org/officeDocument/2006/relationships/table" Target="../tables/table1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81FE-1915-7240-AE2B-84E9096025F8}">
  <dimension ref="A2:W52"/>
  <sheetViews>
    <sheetView topLeftCell="A35" workbookViewId="0">
      <selection activeCell="D3" sqref="D3"/>
    </sheetView>
  </sheetViews>
  <sheetFormatPr baseColWidth="10" defaultRowHeight="17" x14ac:dyDescent="0.25"/>
  <cols>
    <col min="1" max="1" width="9" style="2" bestFit="1" customWidth="1"/>
    <col min="2" max="4" width="7.6640625" style="2" bestFit="1" customWidth="1"/>
    <col min="5" max="5" width="8.33203125" style="2" bestFit="1" customWidth="1"/>
    <col min="6" max="7" width="7.6640625" style="2" bestFit="1" customWidth="1"/>
    <col min="8" max="8" width="9" style="2" bestFit="1" customWidth="1"/>
    <col min="9" max="9" width="7.6640625" style="2" bestFit="1" customWidth="1"/>
    <col min="10" max="10" width="14.1640625" style="2" bestFit="1" customWidth="1"/>
    <col min="11" max="11" width="21.5" style="2" bestFit="1" customWidth="1"/>
    <col min="12" max="12" width="8.33203125" style="2" bestFit="1" customWidth="1"/>
    <col min="13" max="13" width="4.5" style="2" bestFit="1" customWidth="1"/>
    <col min="14" max="15" width="5" style="2" bestFit="1" customWidth="1"/>
    <col min="16" max="16" width="7.6640625" style="2" bestFit="1" customWidth="1"/>
    <col min="17" max="17" width="19.6640625" style="2" bestFit="1" customWidth="1"/>
    <col min="18" max="18" width="26.33203125" style="2" bestFit="1" customWidth="1"/>
    <col min="19" max="19" width="9.5" style="2" bestFit="1" customWidth="1"/>
    <col min="20" max="20" width="9.5" style="2" customWidth="1"/>
    <col min="21" max="21" width="14" style="2" customWidth="1"/>
    <col min="22" max="22" width="9.5" style="2" bestFit="1" customWidth="1"/>
    <col min="23" max="23" width="12.1640625" style="2" bestFit="1" customWidth="1"/>
  </cols>
  <sheetData>
    <row r="2" spans="1:23" ht="18" thickBot="1" x14ac:dyDescent="0.3">
      <c r="A2" s="5">
        <v>2018</v>
      </c>
      <c r="B2" s="3" t="s">
        <v>2</v>
      </c>
      <c r="C2" s="3" t="s">
        <v>3</v>
      </c>
      <c r="D2" s="3" t="s">
        <v>75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11</v>
      </c>
      <c r="J2" s="3" t="s">
        <v>62</v>
      </c>
      <c r="K2" s="3" t="s">
        <v>58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10</v>
      </c>
      <c r="Q2" s="3" t="s">
        <v>61</v>
      </c>
      <c r="R2" s="3" t="s">
        <v>60</v>
      </c>
      <c r="S2" s="3" t="s">
        <v>54</v>
      </c>
      <c r="T2" s="4" t="s">
        <v>63</v>
      </c>
      <c r="U2" s="4" t="s">
        <v>64</v>
      </c>
      <c r="V2" s="3" t="s">
        <v>19</v>
      </c>
      <c r="W2" s="4" t="s">
        <v>20</v>
      </c>
    </row>
    <row r="3" spans="1:23" ht="18" thickTop="1" x14ac:dyDescent="0.25">
      <c r="A3" s="2" t="s">
        <v>23</v>
      </c>
      <c r="B3" s="6">
        <f>BAU!B3</f>
        <v>261924.9</v>
      </c>
      <c r="C3" s="6">
        <f>BAU!C3</f>
        <v>384177.4</v>
      </c>
      <c r="D3" s="6">
        <f>BAU!D3</f>
        <v>192114</v>
      </c>
      <c r="E3" s="6">
        <f>BAU!E3</f>
        <v>108179.427</v>
      </c>
      <c r="F3" s="6">
        <f>BAU!F3</f>
        <v>79408.3</v>
      </c>
      <c r="G3" s="6">
        <f>BAU!G3</f>
        <v>94674.3</v>
      </c>
      <c r="H3" s="6">
        <f>BAU!H3</f>
        <v>30</v>
      </c>
      <c r="I3" s="6">
        <f>BAU!I3</f>
        <v>31709.599999999999</v>
      </c>
      <c r="J3" s="6">
        <f>BAU!J3</f>
        <v>23075.7</v>
      </c>
      <c r="K3" s="6">
        <f>BAU!K3</f>
        <v>265370.55200000003</v>
      </c>
      <c r="L3" s="6">
        <f>BAU!L3</f>
        <v>19026.5</v>
      </c>
      <c r="M3" s="6">
        <f>BAU!M3</f>
        <v>0</v>
      </c>
      <c r="N3" s="6">
        <f>BAU!N3</f>
        <v>0</v>
      </c>
      <c r="O3" s="6">
        <f>BAU!O3</f>
        <v>0</v>
      </c>
      <c r="P3" s="6">
        <f>BAU!P3</f>
        <v>29789.23</v>
      </c>
      <c r="Q3" s="6">
        <f>BAU!Q3</f>
        <v>0</v>
      </c>
      <c r="R3" s="6">
        <f>BAU!R3</f>
        <v>0</v>
      </c>
      <c r="S3" s="6">
        <f>BAU!S3</f>
        <v>1356.143525</v>
      </c>
      <c r="T3" s="24">
        <f>IF(J3&gt;0,K3/J3,0)</f>
        <v>11.50000008667126</v>
      </c>
      <c r="U3" s="24">
        <f>IF(Q3&gt;0,R3/Q3,0)</f>
        <v>0</v>
      </c>
      <c r="V3" s="6">
        <f>BAU!S3</f>
        <v>1356.143525</v>
      </c>
      <c r="W3" s="6">
        <f>BAU!T3</f>
        <v>641457.54096999997</v>
      </c>
    </row>
    <row r="4" spans="1:23" x14ac:dyDescent="0.25">
      <c r="A4" s="2" t="s">
        <v>55</v>
      </c>
      <c r="B4" s="6">
        <f>'BAU-DER'!B3</f>
        <v>261924.9</v>
      </c>
      <c r="C4" s="6">
        <f>'BAU-DER'!C3</f>
        <v>384177.4</v>
      </c>
      <c r="D4" s="6">
        <f>'BAU-DER'!D3</f>
        <v>192114</v>
      </c>
      <c r="E4" s="6">
        <f>'BAU-DER'!E3</f>
        <v>108179.427</v>
      </c>
      <c r="F4" s="6">
        <f>'BAU-DER'!F3</f>
        <v>79408.3</v>
      </c>
      <c r="G4" s="6">
        <f>'BAU-DER'!G3</f>
        <v>94674.3</v>
      </c>
      <c r="H4" s="6">
        <f>'BAU-DER'!H3</f>
        <v>30</v>
      </c>
      <c r="I4" s="6">
        <f>'BAU-DER'!I3</f>
        <v>31709.599999999999</v>
      </c>
      <c r="J4" s="6">
        <f>'BAU-DER'!J3</f>
        <v>23075.7</v>
      </c>
      <c r="K4" s="6">
        <f>'BAU-DER'!K3</f>
        <v>265370.55200000003</v>
      </c>
      <c r="L4" s="6">
        <f>'BAU-DER'!L3</f>
        <v>19026.5</v>
      </c>
      <c r="M4" s="6">
        <f>'BAU-DER'!M3</f>
        <v>0</v>
      </c>
      <c r="N4" s="6">
        <f>'BAU-DER'!N3</f>
        <v>0</v>
      </c>
      <c r="O4" s="6">
        <f>'BAU-DER'!O3</f>
        <v>0</v>
      </c>
      <c r="P4" s="6">
        <f>'BAU-DER'!P3</f>
        <v>29789.23</v>
      </c>
      <c r="Q4" s="6">
        <f>'BAU-DER'!Q3</f>
        <v>0</v>
      </c>
      <c r="R4" s="6">
        <f>'BAU-DER'!R3</f>
        <v>0</v>
      </c>
      <c r="S4" s="6">
        <f>'BAU-DER'!S3</f>
        <v>1356.143525</v>
      </c>
      <c r="T4" s="24">
        <f t="shared" ref="T4:T6" si="0">IF(J4&gt;0,K4/J4,0)</f>
        <v>11.50000008667126</v>
      </c>
      <c r="U4" s="24">
        <f t="shared" ref="U4:U6" si="1">IF(Q4&gt;0,R4/Q4,0)</f>
        <v>0</v>
      </c>
      <c r="V4" s="6">
        <f>'BAU-DER'!S3</f>
        <v>1356.143525</v>
      </c>
      <c r="W4" s="6">
        <f>'BAU-DER'!T3</f>
        <v>641457.54096999997</v>
      </c>
    </row>
    <row r="5" spans="1:23" x14ac:dyDescent="0.25">
      <c r="A5" s="2" t="s">
        <v>56</v>
      </c>
      <c r="B5" s="6">
        <f>CE!B3</f>
        <v>261924.9</v>
      </c>
      <c r="C5" s="6">
        <f>CE!C3</f>
        <v>384177.4</v>
      </c>
      <c r="D5" s="6">
        <f>CE!D3</f>
        <v>192114</v>
      </c>
      <c r="E5" s="6">
        <f>CE!E3</f>
        <v>108179.427</v>
      </c>
      <c r="F5" s="6">
        <f>CE!F3</f>
        <v>79408.3</v>
      </c>
      <c r="G5" s="6">
        <f>CE!G3</f>
        <v>94674.3</v>
      </c>
      <c r="H5" s="6">
        <f>CE!H3</f>
        <v>30</v>
      </c>
      <c r="I5" s="6">
        <f>CE!I3</f>
        <v>31709.599999999999</v>
      </c>
      <c r="J5" s="6">
        <f>CE!J3</f>
        <v>23075.7</v>
      </c>
      <c r="K5" s="6">
        <f>CE!K3</f>
        <v>265370.55200000003</v>
      </c>
      <c r="L5" s="6">
        <f>CE!L3</f>
        <v>19026.5</v>
      </c>
      <c r="M5" s="6">
        <f>CE!M3</f>
        <v>0</v>
      </c>
      <c r="N5" s="6">
        <f>CE!N3</f>
        <v>0</v>
      </c>
      <c r="O5" s="6">
        <f>CE!O3</f>
        <v>0</v>
      </c>
      <c r="P5" s="6">
        <f>CE!P3</f>
        <v>29789.23</v>
      </c>
      <c r="Q5" s="6">
        <f>CE!Q3</f>
        <v>0</v>
      </c>
      <c r="R5" s="6">
        <f>CE!R3</f>
        <v>0</v>
      </c>
      <c r="S5" s="6">
        <f>CE!S3</f>
        <v>1356.143525</v>
      </c>
      <c r="T5" s="24">
        <f t="shared" si="0"/>
        <v>11.50000008667126</v>
      </c>
      <c r="U5" s="24">
        <f t="shared" si="1"/>
        <v>0</v>
      </c>
      <c r="V5" s="6">
        <f>CE!S3</f>
        <v>1356.143525</v>
      </c>
      <c r="W5" s="6">
        <f>CE!T3</f>
        <v>638145.74144299992</v>
      </c>
    </row>
    <row r="6" spans="1:23" x14ac:dyDescent="0.25">
      <c r="A6" s="2" t="s">
        <v>57</v>
      </c>
      <c r="B6" s="6">
        <f>'CE-DER'!B3</f>
        <v>261924.9</v>
      </c>
      <c r="C6" s="6">
        <f>'CE-DER'!C3</f>
        <v>384177.4</v>
      </c>
      <c r="D6" s="6">
        <f>'CE-DER'!D3</f>
        <v>192114</v>
      </c>
      <c r="E6" s="6">
        <f>'CE-DER'!E3</f>
        <v>108179.427</v>
      </c>
      <c r="F6" s="6">
        <f>'CE-DER'!F3</f>
        <v>79408.3</v>
      </c>
      <c r="G6" s="6">
        <f>'CE-DER'!G3</f>
        <v>94674.3</v>
      </c>
      <c r="H6" s="6">
        <f>'CE-DER'!H3</f>
        <v>30</v>
      </c>
      <c r="I6" s="6">
        <f>'CE-DER'!I3</f>
        <v>31709.599999999999</v>
      </c>
      <c r="J6" s="6">
        <f>'CE-DER'!J3</f>
        <v>23075.7</v>
      </c>
      <c r="K6" s="6">
        <f>'CE-DER'!K3</f>
        <v>265370.55200000003</v>
      </c>
      <c r="L6" s="6">
        <f>'CE-DER'!L3</f>
        <v>19026.5</v>
      </c>
      <c r="M6" s="6">
        <f>'CE-DER'!M3</f>
        <v>0</v>
      </c>
      <c r="N6" s="6">
        <f>'CE-DER'!N3</f>
        <v>0</v>
      </c>
      <c r="O6" s="6">
        <f>'CE-DER'!O3</f>
        <v>0</v>
      </c>
      <c r="P6" s="6">
        <f>'CE-DER'!P3</f>
        <v>23609.662</v>
      </c>
      <c r="Q6" s="6">
        <f>'CE-DER'!Q3</f>
        <v>0</v>
      </c>
      <c r="R6" s="6">
        <f>'CE-DER'!R3</f>
        <v>0</v>
      </c>
      <c r="S6" s="6">
        <f>'CE-DER'!S3</f>
        <v>7727.5170410000001</v>
      </c>
      <c r="T6" s="24">
        <f t="shared" si="0"/>
        <v>11.50000008667126</v>
      </c>
      <c r="U6" s="24">
        <f t="shared" si="1"/>
        <v>0</v>
      </c>
      <c r="V6" s="6">
        <f>'CE-DER'!S3</f>
        <v>7727.5170410000001</v>
      </c>
      <c r="W6" s="6">
        <f>'CE-DER'!T3</f>
        <v>636073.91545500001</v>
      </c>
    </row>
    <row r="7" spans="1:23" x14ac:dyDescent="0.25">
      <c r="W7" s="30">
        <v>1000000000000</v>
      </c>
    </row>
    <row r="8" spans="1:23" ht="18" thickBot="1" x14ac:dyDescent="0.3">
      <c r="A8" s="5">
        <v>2020</v>
      </c>
      <c r="B8" s="3" t="s">
        <v>2</v>
      </c>
      <c r="C8" s="3" t="s">
        <v>3</v>
      </c>
      <c r="D8" s="3" t="s">
        <v>4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11</v>
      </c>
      <c r="J8" s="3" t="s">
        <v>49</v>
      </c>
      <c r="K8" s="3" t="s">
        <v>58</v>
      </c>
      <c r="L8" s="3" t="s">
        <v>13</v>
      </c>
      <c r="M8" s="3" t="s">
        <v>14</v>
      </c>
      <c r="N8" s="3" t="s">
        <v>15</v>
      </c>
      <c r="O8" s="3" t="s">
        <v>16</v>
      </c>
      <c r="P8" s="3" t="s">
        <v>10</v>
      </c>
      <c r="Q8" s="3" t="s">
        <v>59</v>
      </c>
      <c r="R8" s="3" t="s">
        <v>60</v>
      </c>
      <c r="S8" s="3" t="s">
        <v>54</v>
      </c>
      <c r="T8" s="4" t="s">
        <v>63</v>
      </c>
      <c r="U8" s="4" t="s">
        <v>64</v>
      </c>
      <c r="V8" s="3" t="s">
        <v>19</v>
      </c>
      <c r="W8" s="30">
        <v>1000000000000</v>
      </c>
    </row>
    <row r="9" spans="1:23" ht="18" thickTop="1" x14ac:dyDescent="0.25">
      <c r="A9" s="2" t="s">
        <v>23</v>
      </c>
      <c r="B9" s="6">
        <f>BAU!B4</f>
        <v>244283.80300000001</v>
      </c>
      <c r="C9" s="6">
        <f>BAU!C4</f>
        <v>366137.73</v>
      </c>
      <c r="D9" s="6">
        <f>BAU!D4</f>
        <v>174481.413</v>
      </c>
      <c r="E9" s="6">
        <f>BAU!E4</f>
        <v>89310.580999999991</v>
      </c>
      <c r="F9" s="6">
        <f>BAU!F4</f>
        <v>81840.499000000011</v>
      </c>
      <c r="G9" s="6">
        <f>BAU!G4</f>
        <v>107422.379</v>
      </c>
      <c r="H9" s="6">
        <f>BAU!H4</f>
        <v>3688.2049999999999</v>
      </c>
      <c r="I9" s="6">
        <f>BAU!I4</f>
        <v>50125.307000000001</v>
      </c>
      <c r="J9" s="6">
        <f>BAU!J4</f>
        <v>32329.687999999998</v>
      </c>
      <c r="K9" s="6">
        <f>BAU!K4</f>
        <v>265531.86700000003</v>
      </c>
      <c r="L9" s="6">
        <f>BAU!L4</f>
        <v>19026.288</v>
      </c>
      <c r="M9" s="6">
        <f>BAU!M4</f>
        <v>0</v>
      </c>
      <c r="N9" s="6">
        <f>BAU!N4</f>
        <v>0</v>
      </c>
      <c r="O9" s="6">
        <f>BAU!O4</f>
        <v>0</v>
      </c>
      <c r="P9" s="6">
        <f>BAU!P4</f>
        <v>54915.079000000012</v>
      </c>
      <c r="Q9" s="6">
        <f>BAU!Q4</f>
        <v>0</v>
      </c>
      <c r="R9" s="6">
        <f>BAU!R4</f>
        <v>0</v>
      </c>
      <c r="S9" s="6">
        <f>BAU!S4</f>
        <v>688.32619999999997</v>
      </c>
      <c r="T9" s="24">
        <f>IF(J9&gt;0,K9/J9,0)</f>
        <v>8.2132517641370377</v>
      </c>
      <c r="U9" s="24">
        <f>IF(Q9&gt;0,R9/Q9,0)</f>
        <v>0</v>
      </c>
      <c r="V9" s="6">
        <f>BAU!S4</f>
        <v>688.32619999999997</v>
      </c>
      <c r="W9" s="6">
        <f>BAU!T4</f>
        <v>658720.26309099991</v>
      </c>
    </row>
    <row r="10" spans="1:23" x14ac:dyDescent="0.25">
      <c r="A10" s="2" t="s">
        <v>55</v>
      </c>
      <c r="B10" s="6">
        <f>'BAU-DER'!B4</f>
        <v>244283.12899999999</v>
      </c>
      <c r="C10" s="6">
        <f>'BAU-DER'!C4</f>
        <v>366133.93000000011</v>
      </c>
      <c r="D10" s="6">
        <f>'BAU-DER'!D4</f>
        <v>174472.43299999999</v>
      </c>
      <c r="E10" s="6">
        <f>'BAU-DER'!E4</f>
        <v>84119.875999999989</v>
      </c>
      <c r="F10" s="6">
        <f>'BAU-DER'!F4</f>
        <v>81723.404999999999</v>
      </c>
      <c r="G10" s="6">
        <f>'BAU-DER'!G4</f>
        <v>107389.651</v>
      </c>
      <c r="H10" s="6">
        <f>'BAU-DER'!H4</f>
        <v>3691.1219999999998</v>
      </c>
      <c r="I10" s="6">
        <f>'BAU-DER'!I4</f>
        <v>49021.908000000003</v>
      </c>
      <c r="J10" s="6">
        <f>'BAU-DER'!J4</f>
        <v>24719.327000000001</v>
      </c>
      <c r="K10" s="6">
        <f>'BAU-DER'!K4</f>
        <v>265754.46799999999</v>
      </c>
      <c r="L10" s="6">
        <f>'BAU-DER'!L4</f>
        <v>19026.669999999998</v>
      </c>
      <c r="M10" s="6">
        <f>'BAU-DER'!M4</f>
        <v>0</v>
      </c>
      <c r="N10" s="6">
        <f>'BAU-DER'!N4</f>
        <v>0</v>
      </c>
      <c r="O10" s="6">
        <f>'BAU-DER'!O4</f>
        <v>0</v>
      </c>
      <c r="P10" s="6">
        <f>'BAU-DER'!P4</f>
        <v>55185.913999999997</v>
      </c>
      <c r="Q10" s="6">
        <f>'BAU-DER'!Q4</f>
        <v>7608.7899999999991</v>
      </c>
      <c r="R10" s="6">
        <f>'BAU-DER'!R4</f>
        <v>9055.777</v>
      </c>
      <c r="S10" s="6">
        <f>'BAU-DER'!S4</f>
        <v>17266.820335</v>
      </c>
      <c r="T10" s="24">
        <f t="shared" ref="T10:T12" si="2">IF(J10&gt;0,K10/J10,0)</f>
        <v>10.750877966863742</v>
      </c>
      <c r="U10" s="24">
        <f t="shared" ref="U10:U12" si="3">IF(Q10&gt;0,R10/Q10,0)</f>
        <v>1.1901730761395704</v>
      </c>
      <c r="V10" s="6">
        <f>'BAU-DER'!S4</f>
        <v>17266.820335</v>
      </c>
      <c r="W10" s="6">
        <f>'BAU-DER'!T4</f>
        <v>646453.31080699991</v>
      </c>
    </row>
    <row r="11" spans="1:23" x14ac:dyDescent="0.25">
      <c r="A11" s="2" t="s">
        <v>56</v>
      </c>
      <c r="B11" s="6">
        <f>CE!B4</f>
        <v>244284.85699999999</v>
      </c>
      <c r="C11" s="6">
        <f>CE!C4</f>
        <v>366139.23599999998</v>
      </c>
      <c r="D11" s="6">
        <f>CE!D4</f>
        <v>174487.59299999999</v>
      </c>
      <c r="E11" s="6">
        <f>CE!E4</f>
        <v>97918.273000000001</v>
      </c>
      <c r="F11" s="6">
        <f>CE!F4</f>
        <v>82384.455000000002</v>
      </c>
      <c r="G11" s="6">
        <f>CE!G4</f>
        <v>107936.086</v>
      </c>
      <c r="H11" s="6">
        <f>CE!H4</f>
        <v>3688.6</v>
      </c>
      <c r="I11" s="6">
        <f>CE!I4</f>
        <v>52843.177000000003</v>
      </c>
      <c r="J11" s="6">
        <f>CE!J4</f>
        <v>27696.86399999999</v>
      </c>
      <c r="K11" s="6">
        <f>CE!K4</f>
        <v>265612.89600000001</v>
      </c>
      <c r="L11" s="6">
        <f>CE!L4</f>
        <v>19303.124</v>
      </c>
      <c r="M11" s="6">
        <f>CE!M4</f>
        <v>0</v>
      </c>
      <c r="N11" s="6">
        <f>CE!N4</f>
        <v>0</v>
      </c>
      <c r="O11" s="6">
        <f>CE!O4</f>
        <v>0</v>
      </c>
      <c r="P11" s="6">
        <f>CE!P4</f>
        <v>56682.898000000001</v>
      </c>
      <c r="Q11" s="6">
        <f>CE!Q4</f>
        <v>0</v>
      </c>
      <c r="R11" s="6">
        <f>CE!R4</f>
        <v>0</v>
      </c>
      <c r="S11" s="6">
        <f>CE!S4</f>
        <v>1674.833412</v>
      </c>
      <c r="T11" s="24">
        <f t="shared" si="2"/>
        <v>9.5899989255101268</v>
      </c>
      <c r="U11" s="24">
        <f t="shared" si="3"/>
        <v>0</v>
      </c>
      <c r="V11" s="6">
        <f>CE!S4</f>
        <v>1674.833412</v>
      </c>
      <c r="W11" s="6">
        <f>CE!T4</f>
        <v>642706.68417600007</v>
      </c>
    </row>
    <row r="12" spans="1:23" x14ac:dyDescent="0.25">
      <c r="A12" s="2" t="s">
        <v>57</v>
      </c>
      <c r="B12" s="6">
        <f>'CE-DER'!B4</f>
        <v>243802.932</v>
      </c>
      <c r="C12" s="6">
        <f>'CE-DER'!C4</f>
        <v>365130.23499999999</v>
      </c>
      <c r="D12" s="6">
        <f>'CE-DER'!D4</f>
        <v>173914.1</v>
      </c>
      <c r="E12" s="6">
        <f>'CE-DER'!E4</f>
        <v>80871.625999999989</v>
      </c>
      <c r="F12" s="6">
        <f>'CE-DER'!F4</f>
        <v>84357.181999999986</v>
      </c>
      <c r="G12" s="6">
        <f>'CE-DER'!G4</f>
        <v>106782.761</v>
      </c>
      <c r="H12" s="6">
        <f>'CE-DER'!H4</f>
        <v>3662.4589999999998</v>
      </c>
      <c r="I12" s="6">
        <f>'CE-DER'!I4</f>
        <v>47608.692000000003</v>
      </c>
      <c r="J12" s="6">
        <f>'CE-DER'!J4</f>
        <v>24210.024999999991</v>
      </c>
      <c r="K12" s="6">
        <f>'CE-DER'!K4</f>
        <v>264435.13400000002</v>
      </c>
      <c r="L12" s="6">
        <f>'CE-DER'!L4</f>
        <v>19557.84</v>
      </c>
      <c r="M12" s="6">
        <f>'CE-DER'!M4</f>
        <v>0</v>
      </c>
      <c r="N12" s="6">
        <f>'CE-DER'!N4</f>
        <v>0</v>
      </c>
      <c r="O12" s="6">
        <f>'CE-DER'!O4</f>
        <v>0</v>
      </c>
      <c r="P12" s="6">
        <f>'CE-DER'!P4</f>
        <v>59166.245000000003</v>
      </c>
      <c r="Q12" s="6">
        <f>'CE-DER'!Q4</f>
        <v>6702.2260000000006</v>
      </c>
      <c r="R12" s="6">
        <f>'CE-DER'!R4</f>
        <v>10215.651</v>
      </c>
      <c r="S12" s="6">
        <f>'CE-DER'!S4</f>
        <v>21914.565879000002</v>
      </c>
      <c r="T12" s="24">
        <f t="shared" si="2"/>
        <v>10.922546920129166</v>
      </c>
      <c r="U12" s="24">
        <f t="shared" si="3"/>
        <v>1.5242176256067759</v>
      </c>
      <c r="V12" s="6">
        <f>'CE-DER'!S4</f>
        <v>21914.565879000002</v>
      </c>
      <c r="W12" s="6">
        <f>'CE-DER'!T4</f>
        <v>631934.18731099996</v>
      </c>
    </row>
    <row r="13" spans="1:23" x14ac:dyDescent="0.25">
      <c r="W13" s="30">
        <v>1000000000000</v>
      </c>
    </row>
    <row r="14" spans="1:23" ht="18" thickBot="1" x14ac:dyDescent="0.3">
      <c r="A14" s="5">
        <v>2025</v>
      </c>
      <c r="B14" s="3" t="s">
        <v>2</v>
      </c>
      <c r="C14" s="3" t="s">
        <v>3</v>
      </c>
      <c r="D14" s="3" t="s">
        <v>4</v>
      </c>
      <c r="E14" s="3" t="s">
        <v>6</v>
      </c>
      <c r="F14" s="3" t="s">
        <v>7</v>
      </c>
      <c r="G14" s="3" t="s">
        <v>8</v>
      </c>
      <c r="H14" s="3" t="s">
        <v>9</v>
      </c>
      <c r="I14" s="3" t="s">
        <v>11</v>
      </c>
      <c r="J14" s="3" t="s">
        <v>49</v>
      </c>
      <c r="K14" s="3" t="s">
        <v>58</v>
      </c>
      <c r="L14" s="3" t="s">
        <v>13</v>
      </c>
      <c r="M14" s="3" t="s">
        <v>14</v>
      </c>
      <c r="N14" s="3" t="s">
        <v>15</v>
      </c>
      <c r="O14" s="3" t="s">
        <v>16</v>
      </c>
      <c r="P14" s="3" t="s">
        <v>10</v>
      </c>
      <c r="Q14" s="3" t="s">
        <v>59</v>
      </c>
      <c r="R14" s="3" t="s">
        <v>60</v>
      </c>
      <c r="S14" s="3" t="s">
        <v>54</v>
      </c>
      <c r="T14" s="4" t="s">
        <v>63</v>
      </c>
      <c r="U14" s="4" t="s">
        <v>64</v>
      </c>
      <c r="V14" s="3" t="s">
        <v>19</v>
      </c>
      <c r="W14" s="30">
        <v>1000000000000</v>
      </c>
    </row>
    <row r="15" spans="1:23" ht="18" thickTop="1" x14ac:dyDescent="0.25">
      <c r="A15" s="2" t="s">
        <v>23</v>
      </c>
      <c r="B15" s="6">
        <f>BAU!B5</f>
        <v>173927.98699999991</v>
      </c>
      <c r="C15" s="6">
        <f>BAU!C5</f>
        <v>294523.77500000002</v>
      </c>
      <c r="D15" s="6">
        <f>BAU!D5</f>
        <v>104135.121</v>
      </c>
      <c r="E15" s="6">
        <f>BAU!E5</f>
        <v>67140.584000000003</v>
      </c>
      <c r="F15" s="6">
        <f>BAU!F5</f>
        <v>82544.65400000001</v>
      </c>
      <c r="G15" s="6">
        <f>BAU!G5</f>
        <v>164635.88800000001</v>
      </c>
      <c r="H15" s="6">
        <f>BAU!H5</f>
        <v>8133.4249999999984</v>
      </c>
      <c r="I15" s="6">
        <f>BAU!I5</f>
        <v>111007.99</v>
      </c>
      <c r="J15" s="6">
        <f>BAU!J5</f>
        <v>51997.358</v>
      </c>
      <c r="K15" s="6">
        <f>BAU!K5</f>
        <v>266073.24</v>
      </c>
      <c r="L15" s="6">
        <f>BAU!L5</f>
        <v>19026.252</v>
      </c>
      <c r="M15" s="6">
        <f>BAU!M5</f>
        <v>0</v>
      </c>
      <c r="N15" s="6">
        <f>BAU!N5</f>
        <v>0</v>
      </c>
      <c r="O15" s="6">
        <f>BAU!O5</f>
        <v>0</v>
      </c>
      <c r="P15" s="6">
        <f>BAU!P5</f>
        <v>56425.610999999997</v>
      </c>
      <c r="Q15" s="6">
        <f>BAU!Q5</f>
        <v>0</v>
      </c>
      <c r="R15" s="6">
        <f>BAU!R5</f>
        <v>0</v>
      </c>
      <c r="S15" s="6">
        <f>BAU!S5</f>
        <v>2098.0732280000002</v>
      </c>
      <c r="T15" s="24">
        <f>IF(J15&gt;0,K15/J15,0)</f>
        <v>5.1170530625806023</v>
      </c>
      <c r="U15" s="24">
        <f>IF(Q15&gt;0,R15/Q15,0)</f>
        <v>0</v>
      </c>
      <c r="V15" s="6">
        <f>BAU!S5</f>
        <v>2098.0732280000002</v>
      </c>
      <c r="W15" s="6">
        <f>BAU!T5</f>
        <v>658644.72693699994</v>
      </c>
    </row>
    <row r="16" spans="1:23" x14ac:dyDescent="0.25">
      <c r="A16" s="2" t="s">
        <v>55</v>
      </c>
      <c r="B16" s="6">
        <f>'BAU-DER'!B5</f>
        <v>173926.64199999999</v>
      </c>
      <c r="C16" s="6">
        <f>'BAU-DER'!C5</f>
        <v>294424.01500000001</v>
      </c>
      <c r="D16" s="6">
        <f>'BAU-DER'!D5</f>
        <v>104119.281</v>
      </c>
      <c r="E16" s="6">
        <f>'BAU-DER'!E5</f>
        <v>60823.03</v>
      </c>
      <c r="F16" s="6">
        <f>'BAU-DER'!F5</f>
        <v>82397.452000000005</v>
      </c>
      <c r="G16" s="6">
        <f>'BAU-DER'!G5</f>
        <v>165549.625</v>
      </c>
      <c r="H16" s="6">
        <f>'BAU-DER'!H5</f>
        <v>8134.9889999999996</v>
      </c>
      <c r="I16" s="6">
        <f>'BAU-DER'!I5</f>
        <v>114544.16099999999</v>
      </c>
      <c r="J16" s="6">
        <f>'BAU-DER'!J5</f>
        <v>29514.164000000001</v>
      </c>
      <c r="K16" s="6">
        <f>'BAU-DER'!K5</f>
        <v>266311.47200000001</v>
      </c>
      <c r="L16" s="6">
        <f>'BAU-DER'!L5</f>
        <v>19027.397000000001</v>
      </c>
      <c r="M16" s="6">
        <f>'BAU-DER'!M5</f>
        <v>0</v>
      </c>
      <c r="N16" s="6">
        <f>'BAU-DER'!N5</f>
        <v>0</v>
      </c>
      <c r="O16" s="6">
        <f>'BAU-DER'!O5</f>
        <v>0</v>
      </c>
      <c r="P16" s="6">
        <f>'BAU-DER'!P5</f>
        <v>68180.37</v>
      </c>
      <c r="Q16" s="6">
        <f>'BAU-DER'!Q5</f>
        <v>29950.168000000009</v>
      </c>
      <c r="R16" s="6">
        <f>'BAU-DER'!R5</f>
        <v>95545.752000000008</v>
      </c>
      <c r="S16" s="6">
        <f>'BAU-DER'!S5</f>
        <v>17508.90830000001</v>
      </c>
      <c r="T16" s="24">
        <f t="shared" ref="T16:T18" si="4">IF(J16&gt;0,K16/J16,0)</f>
        <v>9.0231751778569773</v>
      </c>
      <c r="U16" s="24">
        <f t="shared" ref="U16:U18" si="5">IF(Q16&gt;0,R16/Q16,0)</f>
        <v>3.1901574642252419</v>
      </c>
      <c r="V16" s="6">
        <f>'BAU-DER'!S5</f>
        <v>17508.90830000001</v>
      </c>
      <c r="W16" s="6">
        <f>'BAU-DER'!T5</f>
        <v>651405.95606600004</v>
      </c>
    </row>
    <row r="17" spans="1:23" x14ac:dyDescent="0.25">
      <c r="A17" s="2" t="s">
        <v>56</v>
      </c>
      <c r="B17" s="6">
        <f>CE!B5</f>
        <v>173929.78899999999</v>
      </c>
      <c r="C17" s="6">
        <f>CE!C5</f>
        <v>295236.61599999998</v>
      </c>
      <c r="D17" s="6">
        <f>CE!D5</f>
        <v>104146.57399999999</v>
      </c>
      <c r="E17" s="6">
        <f>CE!E5</f>
        <v>92157.798999999999</v>
      </c>
      <c r="F17" s="6">
        <f>CE!F5</f>
        <v>85621.71699999999</v>
      </c>
      <c r="G17" s="6">
        <f>CE!G5</f>
        <v>165494.628</v>
      </c>
      <c r="H17" s="6">
        <f>CE!H5</f>
        <v>8133.9530000000004</v>
      </c>
      <c r="I17" s="6">
        <f>CE!I5</f>
        <v>115435.086</v>
      </c>
      <c r="J17" s="6">
        <f>CE!J5</f>
        <v>35199.156000000003</v>
      </c>
      <c r="K17" s="6">
        <f>CE!K5</f>
        <v>265938.43499999988</v>
      </c>
      <c r="L17" s="6">
        <f>CE!L5</f>
        <v>20908.54800000001</v>
      </c>
      <c r="M17" s="6">
        <f>CE!M5</f>
        <v>0</v>
      </c>
      <c r="N17" s="6">
        <f>CE!N5</f>
        <v>0</v>
      </c>
      <c r="O17" s="6">
        <f>CE!O5</f>
        <v>0</v>
      </c>
      <c r="P17" s="6">
        <f>CE!P5</f>
        <v>68613.345000000001</v>
      </c>
      <c r="Q17" s="6">
        <f>CE!Q5</f>
        <v>0</v>
      </c>
      <c r="R17" s="6">
        <f>CE!R5</f>
        <v>0</v>
      </c>
      <c r="S17" s="6">
        <f>CE!S5</f>
        <v>2897.658962</v>
      </c>
      <c r="T17" s="24">
        <f t="shared" si="4"/>
        <v>7.5552503304340553</v>
      </c>
      <c r="U17" s="24">
        <f t="shared" si="5"/>
        <v>0</v>
      </c>
      <c r="V17" s="6">
        <f>CE!S5</f>
        <v>2897.658962</v>
      </c>
      <c r="W17" s="6">
        <f>CE!T5</f>
        <v>649128.66805099999</v>
      </c>
    </row>
    <row r="18" spans="1:23" x14ac:dyDescent="0.25">
      <c r="A18" s="2" t="s">
        <v>57</v>
      </c>
      <c r="B18" s="6">
        <f>'CE-DER'!B5</f>
        <v>173623.57299999989</v>
      </c>
      <c r="C18" s="6">
        <f>'CE-DER'!C5</f>
        <v>295010.45500000002</v>
      </c>
      <c r="D18" s="6">
        <f>'CE-DER'!D5</f>
        <v>103735.095</v>
      </c>
      <c r="E18" s="6">
        <f>'CE-DER'!E5</f>
        <v>69834.944999999992</v>
      </c>
      <c r="F18" s="6">
        <f>'CE-DER'!F5</f>
        <v>87654.236999999994</v>
      </c>
      <c r="G18" s="6">
        <f>'CE-DER'!G5</f>
        <v>170263.83799999999</v>
      </c>
      <c r="H18" s="6">
        <f>'CE-DER'!H5</f>
        <v>8083.6530000000002</v>
      </c>
      <c r="I18" s="6">
        <f>'CE-DER'!I5</f>
        <v>117182.092</v>
      </c>
      <c r="J18" s="6">
        <f>'CE-DER'!J5</f>
        <v>22922.419000000002</v>
      </c>
      <c r="K18" s="6">
        <f>'CE-DER'!K5</f>
        <v>264596.20599999989</v>
      </c>
      <c r="L18" s="6">
        <f>'CE-DER'!L5</f>
        <v>21803.089</v>
      </c>
      <c r="M18" s="6">
        <f>'CE-DER'!M5</f>
        <v>0</v>
      </c>
      <c r="N18" s="6">
        <f>'CE-DER'!N5</f>
        <v>0</v>
      </c>
      <c r="O18" s="6">
        <f>'CE-DER'!O5</f>
        <v>0</v>
      </c>
      <c r="P18" s="6">
        <f>'CE-DER'!P5</f>
        <v>105415.077</v>
      </c>
      <c r="Q18" s="6">
        <f>'CE-DER'!Q5</f>
        <v>27091.346000000001</v>
      </c>
      <c r="R18" s="6">
        <f>'CE-DER'!R5</f>
        <v>85848.191999999981</v>
      </c>
      <c r="S18" s="6">
        <f>'CE-DER'!S5</f>
        <v>17243.356231000002</v>
      </c>
      <c r="T18" s="24">
        <f t="shared" si="4"/>
        <v>11.543118813071162</v>
      </c>
      <c r="U18" s="24">
        <f t="shared" si="5"/>
        <v>3.1688418877378766</v>
      </c>
      <c r="V18" s="6">
        <f>'CE-DER'!S5</f>
        <v>17243.356231000002</v>
      </c>
      <c r="W18" s="6">
        <f>'CE-DER'!T5</f>
        <v>649697.06122799998</v>
      </c>
    </row>
    <row r="19" spans="1:23" x14ac:dyDescent="0.25">
      <c r="W19" s="30">
        <v>1000000000000</v>
      </c>
    </row>
    <row r="20" spans="1:23" ht="18" thickBot="1" x14ac:dyDescent="0.3">
      <c r="A20" s="5">
        <v>2030</v>
      </c>
      <c r="B20" s="3" t="s">
        <v>2</v>
      </c>
      <c r="C20" s="3" t="s">
        <v>3</v>
      </c>
      <c r="D20" s="3" t="s">
        <v>4</v>
      </c>
      <c r="E20" s="3" t="s">
        <v>6</v>
      </c>
      <c r="F20" s="3" t="s">
        <v>7</v>
      </c>
      <c r="G20" s="3" t="s">
        <v>8</v>
      </c>
      <c r="H20" s="3" t="s">
        <v>9</v>
      </c>
      <c r="I20" s="3" t="s">
        <v>11</v>
      </c>
      <c r="J20" s="3" t="s">
        <v>49</v>
      </c>
      <c r="K20" s="3" t="s">
        <v>58</v>
      </c>
      <c r="L20" s="3" t="s">
        <v>13</v>
      </c>
      <c r="M20" s="3" t="s">
        <v>14</v>
      </c>
      <c r="N20" s="3" t="s">
        <v>15</v>
      </c>
      <c r="O20" s="3" t="s">
        <v>16</v>
      </c>
      <c r="P20" s="3" t="s">
        <v>10</v>
      </c>
      <c r="Q20" s="3" t="s">
        <v>59</v>
      </c>
      <c r="R20" s="3" t="s">
        <v>60</v>
      </c>
      <c r="S20" s="3" t="s">
        <v>54</v>
      </c>
      <c r="T20" s="4" t="s">
        <v>63</v>
      </c>
      <c r="U20" s="4" t="s">
        <v>64</v>
      </c>
      <c r="V20" s="3" t="s">
        <v>19</v>
      </c>
      <c r="W20" s="30">
        <v>1000000000000</v>
      </c>
    </row>
    <row r="21" spans="1:23" ht="18" thickTop="1" x14ac:dyDescent="0.25">
      <c r="A21" s="2" t="s">
        <v>23</v>
      </c>
      <c r="B21" s="6">
        <f>BAU!B6</f>
        <v>84137.366000000009</v>
      </c>
      <c r="C21" s="6">
        <f>BAU!C6</f>
        <v>358321.766</v>
      </c>
      <c r="D21" s="6">
        <f>BAU!D6</f>
        <v>30871.963</v>
      </c>
      <c r="E21" s="6">
        <f>BAU!E6</f>
        <v>67066.671000000002</v>
      </c>
      <c r="F21" s="6">
        <f>BAU!F6</f>
        <v>82586.747999999992</v>
      </c>
      <c r="G21" s="6">
        <f>BAU!G6</f>
        <v>236988.20199999999</v>
      </c>
      <c r="H21" s="6">
        <f>BAU!H6</f>
        <v>15599.463</v>
      </c>
      <c r="I21" s="6">
        <f>BAU!I6</f>
        <v>185610.258</v>
      </c>
      <c r="J21" s="6">
        <f>BAU!J6</f>
        <v>78019.373999999982</v>
      </c>
      <c r="K21" s="6">
        <f>BAU!K6</f>
        <v>358613.52299999993</v>
      </c>
      <c r="L21" s="6">
        <f>BAU!L6</f>
        <v>19028.071</v>
      </c>
      <c r="M21" s="6">
        <f>BAU!M6</f>
        <v>0</v>
      </c>
      <c r="N21" s="6">
        <f>BAU!N6</f>
        <v>0</v>
      </c>
      <c r="O21" s="6">
        <f>BAU!O6</f>
        <v>0</v>
      </c>
      <c r="P21" s="6">
        <f>BAU!P6</f>
        <v>55898.197</v>
      </c>
      <c r="Q21" s="6">
        <f>BAU!Q6</f>
        <v>0</v>
      </c>
      <c r="R21" s="6">
        <f>BAU!R6</f>
        <v>0</v>
      </c>
      <c r="S21" s="6">
        <f>BAU!S6</f>
        <v>10273.862192000001</v>
      </c>
      <c r="T21" s="24">
        <f>IF(J21&gt;0,K21/J21,0)</f>
        <v>4.5964675773994292</v>
      </c>
      <c r="U21" s="24">
        <f>IF(Q21&gt;0,R21/Q21,0)</f>
        <v>0</v>
      </c>
      <c r="V21" s="6">
        <f>BAU!S6</f>
        <v>10273.862192000001</v>
      </c>
      <c r="W21" s="6">
        <f>BAU!T6</f>
        <v>663943.87238900003</v>
      </c>
    </row>
    <row r="22" spans="1:23" x14ac:dyDescent="0.25">
      <c r="A22" s="2" t="s">
        <v>55</v>
      </c>
      <c r="B22" s="6">
        <f>'BAU-DER'!B6</f>
        <v>84147.406999999992</v>
      </c>
      <c r="C22" s="6">
        <f>'BAU-DER'!C6</f>
        <v>332072.14799999999</v>
      </c>
      <c r="D22" s="6">
        <f>'BAU-DER'!D6</f>
        <v>26709.944</v>
      </c>
      <c r="E22" s="6">
        <f>'BAU-DER'!E6</f>
        <v>60764.962</v>
      </c>
      <c r="F22" s="6">
        <f>'BAU-DER'!F6</f>
        <v>82471.502999999997</v>
      </c>
      <c r="G22" s="6">
        <f>'BAU-DER'!G6</f>
        <v>238300.08199999999</v>
      </c>
      <c r="H22" s="6">
        <f>'BAU-DER'!H6</f>
        <v>15599.790999999999</v>
      </c>
      <c r="I22" s="6">
        <f>'BAU-DER'!I6</f>
        <v>191333.02900000001</v>
      </c>
      <c r="J22" s="6">
        <f>'BAU-DER'!J6</f>
        <v>32215.946000000011</v>
      </c>
      <c r="K22" s="6">
        <f>'BAU-DER'!K6</f>
        <v>268383.68800000008</v>
      </c>
      <c r="L22" s="6">
        <f>'BAU-DER'!L6</f>
        <v>19030.921999999999</v>
      </c>
      <c r="M22" s="6">
        <f>'BAU-DER'!M6</f>
        <v>0</v>
      </c>
      <c r="N22" s="6">
        <f>'BAU-DER'!N6</f>
        <v>0</v>
      </c>
      <c r="O22" s="6">
        <f>'BAU-DER'!O6</f>
        <v>0</v>
      </c>
      <c r="P22" s="6">
        <f>'BAU-DER'!P6</f>
        <v>93893.706999999995</v>
      </c>
      <c r="Q22" s="6">
        <f>'BAU-DER'!Q6</f>
        <v>61768.805</v>
      </c>
      <c r="R22" s="6">
        <f>'BAU-DER'!R6</f>
        <v>365259.75000000012</v>
      </c>
      <c r="S22" s="6">
        <f>'BAU-DER'!S6</f>
        <v>29319.810665000001</v>
      </c>
      <c r="T22" s="24">
        <f t="shared" ref="T22:T24" si="6">IF(J22&gt;0,K22/J22,0)</f>
        <v>8.3307715998778988</v>
      </c>
      <c r="U22" s="24">
        <f t="shared" ref="U22:U24" si="7">IF(Q22&gt;0,R22/Q22,0)</f>
        <v>5.9133368372595214</v>
      </c>
      <c r="V22" s="6">
        <f>'BAU-DER'!S6</f>
        <v>29319.810665000001</v>
      </c>
      <c r="W22" s="6">
        <f>'BAU-DER'!T6</f>
        <v>660765.10366300005</v>
      </c>
    </row>
    <row r="23" spans="1:23" x14ac:dyDescent="0.25">
      <c r="A23" s="2" t="s">
        <v>56</v>
      </c>
      <c r="B23" s="6">
        <f>CE!B6</f>
        <v>84137.052000000011</v>
      </c>
      <c r="C23" s="6">
        <f>CE!C6</f>
        <v>330516.228</v>
      </c>
      <c r="D23" s="6">
        <f>CE!D6</f>
        <v>28654.925999999999</v>
      </c>
      <c r="E23" s="6">
        <f>CE!E6</f>
        <v>92156.729000000007</v>
      </c>
      <c r="F23" s="6">
        <f>CE!F6</f>
        <v>91684.394</v>
      </c>
      <c r="G23" s="6">
        <f>CE!G6</f>
        <v>238522.52799999999</v>
      </c>
      <c r="H23" s="6">
        <f>CE!H6</f>
        <v>15598.986999999999</v>
      </c>
      <c r="I23" s="6">
        <f>CE!I6</f>
        <v>193712.15700000001</v>
      </c>
      <c r="J23" s="6">
        <f>CE!J6</f>
        <v>67421.482000000018</v>
      </c>
      <c r="K23" s="6">
        <f>CE!K6</f>
        <v>347152.88499999989</v>
      </c>
      <c r="L23" s="6">
        <f>CE!L6</f>
        <v>23453.672999999999</v>
      </c>
      <c r="M23" s="6">
        <f>CE!M6</f>
        <v>0</v>
      </c>
      <c r="N23" s="6">
        <f>CE!N6</f>
        <v>0</v>
      </c>
      <c r="O23" s="6">
        <f>CE!O6</f>
        <v>0</v>
      </c>
      <c r="P23" s="6">
        <f>CE!P6</f>
        <v>94663.286999999997</v>
      </c>
      <c r="Q23" s="6">
        <f>CE!Q6</f>
        <v>0</v>
      </c>
      <c r="R23" s="6">
        <f>CE!R6</f>
        <v>0</v>
      </c>
      <c r="S23" s="6">
        <f>CE!S6</f>
        <v>9712.0119649999997</v>
      </c>
      <c r="T23" s="24">
        <f t="shared" si="6"/>
        <v>5.1489951674452925</v>
      </c>
      <c r="U23" s="24">
        <f t="shared" si="7"/>
        <v>0</v>
      </c>
      <c r="V23" s="6">
        <f>CE!S6</f>
        <v>9712.0119649999997</v>
      </c>
      <c r="W23" s="6">
        <f>CE!T6</f>
        <v>657423.14802600001</v>
      </c>
    </row>
    <row r="24" spans="1:23" x14ac:dyDescent="0.25">
      <c r="A24" s="2" t="s">
        <v>57</v>
      </c>
      <c r="B24" s="6">
        <f>'CE-DER'!B6</f>
        <v>84055.933000000005</v>
      </c>
      <c r="C24" s="6">
        <f>'CE-DER'!C6</f>
        <v>312952.86</v>
      </c>
      <c r="D24" s="6">
        <f>'CE-DER'!D6</f>
        <v>23374.028999999999</v>
      </c>
      <c r="E24" s="6">
        <f>'CE-DER'!E6</f>
        <v>69790.735000000001</v>
      </c>
      <c r="F24" s="6">
        <f>'CE-DER'!F6</f>
        <v>93974.76400000001</v>
      </c>
      <c r="G24" s="6">
        <f>'CE-DER'!G6</f>
        <v>243016.87400000001</v>
      </c>
      <c r="H24" s="6">
        <f>'CE-DER'!H6</f>
        <v>15516.418</v>
      </c>
      <c r="I24" s="6">
        <f>'CE-DER'!I6</f>
        <v>188061.196</v>
      </c>
      <c r="J24" s="6">
        <f>'CE-DER'!J6</f>
        <v>26186.062999999998</v>
      </c>
      <c r="K24" s="6">
        <f>'CE-DER'!K6</f>
        <v>265802.61200000002</v>
      </c>
      <c r="L24" s="6">
        <f>'CE-DER'!L6</f>
        <v>24452.463</v>
      </c>
      <c r="M24" s="6">
        <f>'CE-DER'!M6</f>
        <v>0</v>
      </c>
      <c r="N24" s="6">
        <f>'CE-DER'!N6</f>
        <v>0</v>
      </c>
      <c r="O24" s="6">
        <f>'CE-DER'!O6</f>
        <v>0</v>
      </c>
      <c r="P24" s="6">
        <f>'CE-DER'!P6</f>
        <v>164189.30499999999</v>
      </c>
      <c r="Q24" s="6">
        <f>'CE-DER'!Q6</f>
        <v>59379.082000000009</v>
      </c>
      <c r="R24" s="6">
        <f>'CE-DER'!R6</f>
        <v>342568.09999999992</v>
      </c>
      <c r="S24" s="6">
        <f>'CE-DER'!S6</f>
        <v>30525.176756000001</v>
      </c>
      <c r="T24" s="24">
        <f t="shared" si="6"/>
        <v>10.150537406100339</v>
      </c>
      <c r="U24" s="24">
        <f t="shared" si="7"/>
        <v>5.7691713725045437</v>
      </c>
      <c r="V24" s="6">
        <f>'CE-DER'!S6</f>
        <v>30525.176756000001</v>
      </c>
      <c r="W24" s="6">
        <f>'CE-DER'!T6</f>
        <v>665285.35554700007</v>
      </c>
    </row>
    <row r="25" spans="1:23" x14ac:dyDescent="0.25">
      <c r="W25" s="30">
        <v>1000000000000</v>
      </c>
    </row>
    <row r="26" spans="1:23" ht="18" thickBot="1" x14ac:dyDescent="0.3">
      <c r="A26" s="5">
        <v>2035</v>
      </c>
      <c r="B26" s="3" t="s">
        <v>2</v>
      </c>
      <c r="C26" s="3" t="s">
        <v>3</v>
      </c>
      <c r="D26" s="3" t="s">
        <v>4</v>
      </c>
      <c r="E26" s="3" t="s">
        <v>6</v>
      </c>
      <c r="F26" s="3" t="s">
        <v>7</v>
      </c>
      <c r="G26" s="3" t="s">
        <v>8</v>
      </c>
      <c r="H26" s="3" t="s">
        <v>9</v>
      </c>
      <c r="I26" s="3" t="s">
        <v>11</v>
      </c>
      <c r="J26" s="3" t="s">
        <v>49</v>
      </c>
      <c r="K26" s="3" t="s">
        <v>58</v>
      </c>
      <c r="L26" s="3" t="s">
        <v>13</v>
      </c>
      <c r="M26" s="3" t="s">
        <v>14</v>
      </c>
      <c r="N26" s="3" t="s">
        <v>15</v>
      </c>
      <c r="O26" s="3" t="s">
        <v>16</v>
      </c>
      <c r="P26" s="3" t="s">
        <v>10</v>
      </c>
      <c r="Q26" s="3" t="s">
        <v>59</v>
      </c>
      <c r="R26" s="3" t="s">
        <v>60</v>
      </c>
      <c r="S26" s="3" t="s">
        <v>54</v>
      </c>
      <c r="T26" s="4" t="s">
        <v>63</v>
      </c>
      <c r="U26" s="4" t="s">
        <v>64</v>
      </c>
      <c r="V26" s="3" t="s">
        <v>19</v>
      </c>
      <c r="W26" s="30">
        <v>1000000000000</v>
      </c>
    </row>
    <row r="27" spans="1:23" ht="18" thickTop="1" x14ac:dyDescent="0.25">
      <c r="A27" s="2" t="s">
        <v>23</v>
      </c>
      <c r="B27" s="6">
        <f>BAU!B7</f>
        <v>11175.329</v>
      </c>
      <c r="C27" s="6">
        <f>BAU!C7</f>
        <v>380851.30200000003</v>
      </c>
      <c r="D27" s="6">
        <f>BAU!D7</f>
        <v>24042.274000000001</v>
      </c>
      <c r="E27" s="6">
        <f>BAU!E7</f>
        <v>67037.419000000009</v>
      </c>
      <c r="F27" s="6">
        <f>BAU!F7</f>
        <v>82864.95199999999</v>
      </c>
      <c r="G27" s="6">
        <f>BAU!G7</f>
        <v>328949.75900000002</v>
      </c>
      <c r="H27" s="6">
        <f>BAU!H7</f>
        <v>22999.528999999999</v>
      </c>
      <c r="I27" s="6">
        <f>BAU!I7</f>
        <v>278723.21399999998</v>
      </c>
      <c r="J27" s="6">
        <f>BAU!J7</f>
        <v>114854.32</v>
      </c>
      <c r="K27" s="6">
        <f>BAU!K7</f>
        <v>588403.95799999987</v>
      </c>
      <c r="L27" s="6">
        <f>BAU!L7</f>
        <v>19029.597000000002</v>
      </c>
      <c r="M27" s="6">
        <f>BAU!M7</f>
        <v>0</v>
      </c>
      <c r="N27" s="6">
        <f>BAU!N7</f>
        <v>0</v>
      </c>
      <c r="O27" s="6">
        <f>BAU!O7</f>
        <v>0</v>
      </c>
      <c r="P27" s="6">
        <f>BAU!P7</f>
        <v>55605.571000000004</v>
      </c>
      <c r="Q27" s="6">
        <f>BAU!Q7</f>
        <v>0</v>
      </c>
      <c r="R27" s="6">
        <f>BAU!R7</f>
        <v>0</v>
      </c>
      <c r="S27" s="6">
        <f>BAU!S7</f>
        <v>7189.0741859999998</v>
      </c>
      <c r="T27" s="24">
        <f>IF(J27&gt;0,K27/J27,0)</f>
        <v>5.1230459420246435</v>
      </c>
      <c r="U27" s="24">
        <f>IF(Q27&gt;0,R27/Q27,0)</f>
        <v>0</v>
      </c>
      <c r="V27" s="6">
        <f>BAU!S7</f>
        <v>7189.0741859999998</v>
      </c>
      <c r="W27" s="6">
        <f>BAU!T7</f>
        <v>687142.59993599996</v>
      </c>
    </row>
    <row r="28" spans="1:23" x14ac:dyDescent="0.25">
      <c r="A28" s="2" t="s">
        <v>55</v>
      </c>
      <c r="B28" s="6">
        <f>'BAU-DER'!B7</f>
        <v>11458.321</v>
      </c>
      <c r="C28" s="6">
        <f>'BAU-DER'!C7</f>
        <v>354227.43300000002</v>
      </c>
      <c r="D28" s="6">
        <f>'BAU-DER'!D7</f>
        <v>25599.458999999999</v>
      </c>
      <c r="E28" s="6">
        <f>'BAU-DER'!E7</f>
        <v>60762.087</v>
      </c>
      <c r="F28" s="6">
        <f>'BAU-DER'!F7</f>
        <v>82764.021999999997</v>
      </c>
      <c r="G28" s="6">
        <f>'BAU-DER'!G7</f>
        <v>331203.80499999999</v>
      </c>
      <c r="H28" s="6">
        <f>'BAU-DER'!H7</f>
        <v>22998.384999999998</v>
      </c>
      <c r="I28" s="6">
        <f>'BAU-DER'!I7</f>
        <v>289422.86599999998</v>
      </c>
      <c r="J28" s="6">
        <f>'BAU-DER'!J7</f>
        <v>38097.321000000011</v>
      </c>
      <c r="K28" s="6">
        <f>'BAU-DER'!K7</f>
        <v>292674.533</v>
      </c>
      <c r="L28" s="6">
        <f>'BAU-DER'!L7</f>
        <v>19052.784</v>
      </c>
      <c r="M28" s="6">
        <f>'BAU-DER'!M7</f>
        <v>0</v>
      </c>
      <c r="N28" s="6">
        <f>'BAU-DER'!N7</f>
        <v>0</v>
      </c>
      <c r="O28" s="6">
        <f>'BAU-DER'!O7</f>
        <v>0</v>
      </c>
      <c r="P28" s="6">
        <f>'BAU-DER'!P7</f>
        <v>117752.455</v>
      </c>
      <c r="Q28" s="6">
        <f>'BAU-DER'!Q7</f>
        <v>93570.308999999994</v>
      </c>
      <c r="R28" s="6">
        <f>'BAU-DER'!R7</f>
        <v>712405.34200000006</v>
      </c>
      <c r="S28" s="6">
        <f>'BAU-DER'!S7</f>
        <v>21064.245156000001</v>
      </c>
      <c r="T28" s="24">
        <f t="shared" ref="T28:T30" si="8">IF(J28&gt;0,K28/J28,0)</f>
        <v>7.682286452635342</v>
      </c>
      <c r="U28" s="24">
        <f t="shared" ref="U28:U30" si="9">IF(Q28&gt;0,R28/Q28,0)</f>
        <v>7.6135833002325564</v>
      </c>
      <c r="V28" s="6">
        <f>'BAU-DER'!S7</f>
        <v>21064.245156000001</v>
      </c>
      <c r="W28" s="6">
        <f>'BAU-DER'!T7</f>
        <v>690985.52538800007</v>
      </c>
    </row>
    <row r="29" spans="1:23" x14ac:dyDescent="0.25">
      <c r="A29" s="2" t="s">
        <v>56</v>
      </c>
      <c r="B29" s="6">
        <f>CE!B7</f>
        <v>11213.083000000001</v>
      </c>
      <c r="C29" s="6">
        <f>CE!C7</f>
        <v>301366.24200000003</v>
      </c>
      <c r="D29" s="6">
        <f>CE!D7</f>
        <v>55138.343000000008</v>
      </c>
      <c r="E29" s="6">
        <f>CE!E7</f>
        <v>92156.483000000007</v>
      </c>
      <c r="F29" s="6">
        <f>CE!F7</f>
        <v>106074.24400000001</v>
      </c>
      <c r="G29" s="6">
        <f>CE!G7</f>
        <v>335332.07199999999</v>
      </c>
      <c r="H29" s="6">
        <f>CE!H7</f>
        <v>22975.42</v>
      </c>
      <c r="I29" s="6">
        <f>CE!I7</f>
        <v>314366.21299999999</v>
      </c>
      <c r="J29" s="6">
        <f>CE!J7</f>
        <v>108677.788</v>
      </c>
      <c r="K29" s="6">
        <f>CE!K7</f>
        <v>4173559.1510000001</v>
      </c>
      <c r="L29" s="6">
        <f>CE!L7</f>
        <v>26313.936000000002</v>
      </c>
      <c r="M29" s="6">
        <f>CE!M7</f>
        <v>0</v>
      </c>
      <c r="N29" s="6">
        <f>CE!N7</f>
        <v>0</v>
      </c>
      <c r="O29" s="6">
        <f>CE!O7</f>
        <v>0</v>
      </c>
      <c r="P29" s="6">
        <f>CE!P7</f>
        <v>180652.93</v>
      </c>
      <c r="Q29" s="6">
        <f>CE!Q7</f>
        <v>0</v>
      </c>
      <c r="R29" s="6">
        <f>CE!R7</f>
        <v>0</v>
      </c>
      <c r="S29" s="6">
        <f>CE!S7</f>
        <v>22036.913155999999</v>
      </c>
      <c r="T29" s="24">
        <f t="shared" si="8"/>
        <v>38.403055746773205</v>
      </c>
      <c r="U29" s="24">
        <f t="shared" si="9"/>
        <v>0</v>
      </c>
      <c r="V29" s="6">
        <f>CE!S7</f>
        <v>22036.913155999999</v>
      </c>
      <c r="W29" s="6">
        <f>CE!T7</f>
        <v>681766.8536700001</v>
      </c>
    </row>
    <row r="30" spans="1:23" x14ac:dyDescent="0.25">
      <c r="A30" s="2" t="s">
        <v>57</v>
      </c>
      <c r="B30" s="6">
        <f>'CE-DER'!B7</f>
        <v>10891.471</v>
      </c>
      <c r="C30" s="6">
        <f>'CE-DER'!C7</f>
        <v>298827.95600000001</v>
      </c>
      <c r="D30" s="6">
        <f>'CE-DER'!D7</f>
        <v>33863.062000000013</v>
      </c>
      <c r="E30" s="6">
        <f>'CE-DER'!E7</f>
        <v>69831.107999999993</v>
      </c>
      <c r="F30" s="6">
        <f>'CE-DER'!F7</f>
        <v>107490.723</v>
      </c>
      <c r="G30" s="6">
        <f>'CE-DER'!G7</f>
        <v>345070.35299999989</v>
      </c>
      <c r="H30" s="6">
        <f>'CE-DER'!H7</f>
        <v>22838.572</v>
      </c>
      <c r="I30" s="6">
        <f>'CE-DER'!I7</f>
        <v>300430.22499999998</v>
      </c>
      <c r="J30" s="6">
        <f>'CE-DER'!J7</f>
        <v>40525.56</v>
      </c>
      <c r="K30" s="6">
        <f>'CE-DER'!K7</f>
        <v>410406.15299999999</v>
      </c>
      <c r="L30" s="6">
        <f>'CE-DER'!L7</f>
        <v>27522.098000000002</v>
      </c>
      <c r="M30" s="6">
        <f>'CE-DER'!M7</f>
        <v>0</v>
      </c>
      <c r="N30" s="6">
        <f>'CE-DER'!N7</f>
        <v>0</v>
      </c>
      <c r="O30" s="6">
        <f>'CE-DER'!O7</f>
        <v>0</v>
      </c>
      <c r="P30" s="6">
        <f>'CE-DER'!P7</f>
        <v>205201.625</v>
      </c>
      <c r="Q30" s="6">
        <f>'CE-DER'!Q7</f>
        <v>89580.834999999963</v>
      </c>
      <c r="R30" s="6">
        <f>'CE-DER'!R7</f>
        <v>780564.57899999991</v>
      </c>
      <c r="S30" s="6">
        <f>'CE-DER'!S7</f>
        <v>30277.777325999999</v>
      </c>
      <c r="T30" s="24">
        <f t="shared" si="8"/>
        <v>10.127093937751878</v>
      </c>
      <c r="U30" s="24">
        <f t="shared" si="9"/>
        <v>8.7135220273398915</v>
      </c>
      <c r="V30" s="6">
        <f>'CE-DER'!S7</f>
        <v>30277.777325999999</v>
      </c>
      <c r="W30" s="6">
        <f>'CE-DER'!T7</f>
        <v>690808.9162010001</v>
      </c>
    </row>
    <row r="31" spans="1:23" x14ac:dyDescent="0.25">
      <c r="W31" s="30">
        <v>1000000000000</v>
      </c>
    </row>
    <row r="32" spans="1:23" ht="18" thickBot="1" x14ac:dyDescent="0.3">
      <c r="A32" s="5">
        <v>2040</v>
      </c>
      <c r="B32" s="3" t="s">
        <v>2</v>
      </c>
      <c r="C32" s="3" t="s">
        <v>3</v>
      </c>
      <c r="D32" s="3" t="s">
        <v>4</v>
      </c>
      <c r="E32" s="3" t="s">
        <v>6</v>
      </c>
      <c r="F32" s="3" t="s">
        <v>7</v>
      </c>
      <c r="G32" s="3" t="s">
        <v>8</v>
      </c>
      <c r="H32" s="3" t="s">
        <v>9</v>
      </c>
      <c r="I32" s="3" t="s">
        <v>11</v>
      </c>
      <c r="J32" s="3" t="s">
        <v>49</v>
      </c>
      <c r="K32" s="3" t="s">
        <v>58</v>
      </c>
      <c r="L32" s="3" t="s">
        <v>13</v>
      </c>
      <c r="M32" s="3" t="s">
        <v>14</v>
      </c>
      <c r="N32" s="3" t="s">
        <v>15</v>
      </c>
      <c r="O32" s="3" t="s">
        <v>16</v>
      </c>
      <c r="P32" s="3" t="s">
        <v>10</v>
      </c>
      <c r="Q32" s="3" t="s">
        <v>59</v>
      </c>
      <c r="R32" s="3" t="s">
        <v>60</v>
      </c>
      <c r="S32" s="3" t="s">
        <v>54</v>
      </c>
      <c r="T32" s="4" t="s">
        <v>63</v>
      </c>
      <c r="U32" s="4" t="s">
        <v>64</v>
      </c>
      <c r="V32" s="3" t="s">
        <v>19</v>
      </c>
      <c r="W32" s="30">
        <v>1000000000000</v>
      </c>
    </row>
    <row r="33" spans="1:23" ht="18" thickTop="1" x14ac:dyDescent="0.25">
      <c r="A33" s="2" t="s">
        <v>23</v>
      </c>
      <c r="B33" s="6">
        <f>BAU!B8</f>
        <v>208.23500000000001</v>
      </c>
      <c r="C33" s="6">
        <f>BAU!C8</f>
        <v>362804.63199999998</v>
      </c>
      <c r="D33" s="6">
        <f>BAU!D8</f>
        <v>7697.8249999999998</v>
      </c>
      <c r="E33" s="6">
        <f>BAU!E8</f>
        <v>66245.194999999992</v>
      </c>
      <c r="F33" s="6">
        <f>BAU!F8</f>
        <v>82866.303</v>
      </c>
      <c r="G33" s="6">
        <f>BAU!G8</f>
        <v>439606.576</v>
      </c>
      <c r="H33" s="6">
        <f>BAU!H8</f>
        <v>23999.367999999999</v>
      </c>
      <c r="I33" s="6">
        <f>BAU!I8</f>
        <v>363775.05300000001</v>
      </c>
      <c r="J33" s="6">
        <f>BAU!J8</f>
        <v>155225.12400000001</v>
      </c>
      <c r="K33" s="6">
        <f>BAU!K8</f>
        <v>938492.40799999982</v>
      </c>
      <c r="L33" s="6">
        <f>BAU!L8</f>
        <v>19031.91</v>
      </c>
      <c r="M33" s="6">
        <f>BAU!M8</f>
        <v>0</v>
      </c>
      <c r="N33" s="6">
        <f>BAU!N8</f>
        <v>0</v>
      </c>
      <c r="O33" s="6">
        <f>BAU!O8</f>
        <v>0</v>
      </c>
      <c r="P33" s="6">
        <f>BAU!P8</f>
        <v>55203.615000000013</v>
      </c>
      <c r="Q33" s="6">
        <f>BAU!Q8</f>
        <v>0</v>
      </c>
      <c r="R33" s="6">
        <f>BAU!R8</f>
        <v>0</v>
      </c>
      <c r="S33" s="6">
        <f>BAU!S8</f>
        <v>6237.1196009999994</v>
      </c>
      <c r="T33" s="24">
        <f>IF(J33&gt;0,K33/J33,0)</f>
        <v>6.0460084283778688</v>
      </c>
      <c r="U33" s="24">
        <f>IF(Q33&gt;0,R33/Q33,0)</f>
        <v>0</v>
      </c>
      <c r="V33" s="6">
        <f>BAU!S8</f>
        <v>6237.1196009999994</v>
      </c>
      <c r="W33" s="6">
        <f>BAU!T8</f>
        <v>706868.69161700003</v>
      </c>
    </row>
    <row r="34" spans="1:23" x14ac:dyDescent="0.25">
      <c r="A34" s="2" t="s">
        <v>55</v>
      </c>
      <c r="B34" s="6">
        <f>'BAU-DER'!B8</f>
        <v>274.63400000000001</v>
      </c>
      <c r="C34" s="6">
        <f>'BAU-DER'!C8</f>
        <v>339907.84000000003</v>
      </c>
      <c r="D34" s="6">
        <f>'BAU-DER'!D8</f>
        <v>10424.071</v>
      </c>
      <c r="E34" s="6">
        <f>'BAU-DER'!E8</f>
        <v>60523.964999999997</v>
      </c>
      <c r="F34" s="6">
        <f>'BAU-DER'!F8</f>
        <v>82763.921999999991</v>
      </c>
      <c r="G34" s="6">
        <f>'BAU-DER'!G8</f>
        <v>445669.63900000002</v>
      </c>
      <c r="H34" s="6">
        <f>'BAU-DER'!H8</f>
        <v>23999.474999999999</v>
      </c>
      <c r="I34" s="6">
        <f>'BAU-DER'!I8</f>
        <v>362921.24400000001</v>
      </c>
      <c r="J34" s="6">
        <f>'BAU-DER'!J8</f>
        <v>51965.548000000003</v>
      </c>
      <c r="K34" s="6">
        <f>'BAU-DER'!K8</f>
        <v>411277.22100000002</v>
      </c>
      <c r="L34" s="6">
        <f>'BAU-DER'!L8</f>
        <v>19055.649000000001</v>
      </c>
      <c r="M34" s="6">
        <f>'BAU-DER'!M8</f>
        <v>0</v>
      </c>
      <c r="N34" s="6">
        <f>'BAU-DER'!N8</f>
        <v>0</v>
      </c>
      <c r="O34" s="6">
        <f>'BAU-DER'!O8</f>
        <v>0</v>
      </c>
      <c r="P34" s="6">
        <f>'BAU-DER'!P8</f>
        <v>141271.932</v>
      </c>
      <c r="Q34" s="6">
        <f>'BAU-DER'!Q8</f>
        <v>118026.927</v>
      </c>
      <c r="R34" s="6">
        <f>'BAU-DER'!R8</f>
        <v>1043318.787</v>
      </c>
      <c r="S34" s="6">
        <f>'BAU-DER'!S8</f>
        <v>12895.261676</v>
      </c>
      <c r="T34" s="24">
        <f t="shared" ref="T34:T36" si="10">IF(J34&gt;0,K34/J34,0)</f>
        <v>7.9144209351934478</v>
      </c>
      <c r="U34" s="24">
        <f t="shared" ref="U34:U36" si="11">IF(Q34&gt;0,R34/Q34,0)</f>
        <v>8.8396674684243877</v>
      </c>
      <c r="V34" s="6">
        <f>'BAU-DER'!S8</f>
        <v>12895.261676</v>
      </c>
      <c r="W34" s="6">
        <f>'BAU-DER'!T8</f>
        <v>715051.09951199999</v>
      </c>
    </row>
    <row r="35" spans="1:23" x14ac:dyDescent="0.25">
      <c r="A35" s="2" t="s">
        <v>56</v>
      </c>
      <c r="B35" s="6">
        <f>CE!B8</f>
        <v>135.084</v>
      </c>
      <c r="C35" s="6">
        <f>CE!C8</f>
        <v>274810.098</v>
      </c>
      <c r="D35" s="6">
        <f>CE!D8</f>
        <v>41910.809000000001</v>
      </c>
      <c r="E35" s="6">
        <f>CE!E8</f>
        <v>85377.473000000013</v>
      </c>
      <c r="F35" s="6">
        <f>CE!F8</f>
        <v>106302.51700000001</v>
      </c>
      <c r="G35" s="6">
        <f>CE!G8</f>
        <v>444985.91200000001</v>
      </c>
      <c r="H35" s="6">
        <f>CE!H8</f>
        <v>23999.064999999999</v>
      </c>
      <c r="I35" s="6">
        <f>CE!I8</f>
        <v>400559.74800000002</v>
      </c>
      <c r="J35" s="6">
        <f>CE!J8</f>
        <v>157641.94200000001</v>
      </c>
      <c r="K35" s="6">
        <f>CE!K8</f>
        <v>4450442.1340000005</v>
      </c>
      <c r="L35" s="6">
        <f>CE!L8</f>
        <v>27420.416000000001</v>
      </c>
      <c r="M35" s="6">
        <f>CE!M8</f>
        <v>0</v>
      </c>
      <c r="N35" s="6">
        <f>CE!N8</f>
        <v>0</v>
      </c>
      <c r="O35" s="6">
        <f>CE!O8</f>
        <v>0</v>
      </c>
      <c r="P35" s="6">
        <f>CE!P8</f>
        <v>180927.554</v>
      </c>
      <c r="Q35" s="6">
        <f>CE!Q8</f>
        <v>0</v>
      </c>
      <c r="R35" s="6">
        <f>CE!R8</f>
        <v>0</v>
      </c>
      <c r="S35" s="6">
        <f>CE!S8</f>
        <v>9791.3112259999998</v>
      </c>
      <c r="T35" s="24">
        <f t="shared" si="10"/>
        <v>28.23133283907401</v>
      </c>
      <c r="U35" s="24">
        <f t="shared" si="11"/>
        <v>0</v>
      </c>
      <c r="V35" s="6">
        <f>CE!S8</f>
        <v>9791.3112259999998</v>
      </c>
      <c r="W35" s="6">
        <f>CE!T8</f>
        <v>709748.8115940002</v>
      </c>
    </row>
    <row r="36" spans="1:23" x14ac:dyDescent="0.25">
      <c r="A36" s="2" t="s">
        <v>57</v>
      </c>
      <c r="B36" s="6">
        <f>'CE-DER'!B8</f>
        <v>87.948000000000022</v>
      </c>
      <c r="C36" s="6">
        <f>'CE-DER'!C8</f>
        <v>267962.26299999998</v>
      </c>
      <c r="D36" s="6">
        <f>'CE-DER'!D8</f>
        <v>30164.668000000001</v>
      </c>
      <c r="E36" s="6">
        <f>'CE-DER'!E8</f>
        <v>59176.508000000002</v>
      </c>
      <c r="F36" s="6">
        <f>'CE-DER'!F8</f>
        <v>107283.71</v>
      </c>
      <c r="G36" s="6">
        <f>'CE-DER'!G8</f>
        <v>458214.38</v>
      </c>
      <c r="H36" s="6">
        <f>'CE-DER'!H8</f>
        <v>23828.464</v>
      </c>
      <c r="I36" s="6">
        <f>'CE-DER'!I8</f>
        <v>421643.304</v>
      </c>
      <c r="J36" s="6">
        <f>'CE-DER'!J8</f>
        <v>64112.159000000007</v>
      </c>
      <c r="K36" s="6">
        <f>'CE-DER'!K8</f>
        <v>614612.88699999999</v>
      </c>
      <c r="L36" s="6">
        <f>'CE-DER'!L8</f>
        <v>30426.754000000001</v>
      </c>
      <c r="M36" s="6">
        <f>'CE-DER'!M8</f>
        <v>0</v>
      </c>
      <c r="N36" s="6">
        <f>'CE-DER'!N8</f>
        <v>0</v>
      </c>
      <c r="O36" s="6">
        <f>'CE-DER'!O8</f>
        <v>0</v>
      </c>
      <c r="P36" s="6">
        <f>'CE-DER'!P8</f>
        <v>212042.79699999999</v>
      </c>
      <c r="Q36" s="6">
        <f>'CE-DER'!Q8</f>
        <v>119232.033</v>
      </c>
      <c r="R36" s="6">
        <f>'CE-DER'!R8</f>
        <v>1135994.2930000001</v>
      </c>
      <c r="S36" s="6">
        <f>'CE-DER'!S8</f>
        <v>22819.494394000001</v>
      </c>
      <c r="T36" s="24">
        <f t="shared" si="10"/>
        <v>9.5865261221354263</v>
      </c>
      <c r="U36" s="24">
        <f t="shared" si="11"/>
        <v>9.5275930839827261</v>
      </c>
      <c r="V36" s="6">
        <f>'CE-DER'!S8</f>
        <v>22819.494394000001</v>
      </c>
      <c r="W36" s="6">
        <f>'CE-DER'!T8</f>
        <v>721738.471349</v>
      </c>
    </row>
    <row r="37" spans="1:23" x14ac:dyDescent="0.25">
      <c r="W37" s="30">
        <v>1000000000000</v>
      </c>
    </row>
    <row r="38" spans="1:23" ht="18" thickBot="1" x14ac:dyDescent="0.3">
      <c r="A38" s="5">
        <v>2045</v>
      </c>
      <c r="B38" s="3" t="s">
        <v>2</v>
      </c>
      <c r="C38" s="3" t="s">
        <v>3</v>
      </c>
      <c r="D38" s="3" t="s">
        <v>4</v>
      </c>
      <c r="E38" s="3" t="s">
        <v>6</v>
      </c>
      <c r="F38" s="3" t="s">
        <v>7</v>
      </c>
      <c r="G38" s="3" t="s">
        <v>8</v>
      </c>
      <c r="H38" s="3" t="s">
        <v>9</v>
      </c>
      <c r="I38" s="3" t="s">
        <v>11</v>
      </c>
      <c r="J38" s="3" t="s">
        <v>49</v>
      </c>
      <c r="K38" s="3" t="s">
        <v>58</v>
      </c>
      <c r="L38" s="3" t="s">
        <v>13</v>
      </c>
      <c r="M38" s="3" t="s">
        <v>14</v>
      </c>
      <c r="N38" s="3" t="s">
        <v>15</v>
      </c>
      <c r="O38" s="3" t="s">
        <v>16</v>
      </c>
      <c r="P38" s="3" t="s">
        <v>10</v>
      </c>
      <c r="Q38" s="3" t="s">
        <v>59</v>
      </c>
      <c r="R38" s="3" t="s">
        <v>60</v>
      </c>
      <c r="S38" s="3" t="s">
        <v>54</v>
      </c>
      <c r="T38" s="4" t="s">
        <v>63</v>
      </c>
      <c r="U38" s="4" t="s">
        <v>64</v>
      </c>
      <c r="V38" s="3" t="s">
        <v>19</v>
      </c>
      <c r="W38" s="30">
        <v>1000000000000</v>
      </c>
    </row>
    <row r="39" spans="1:23" ht="18" thickTop="1" x14ac:dyDescent="0.25">
      <c r="A39" s="2" t="s">
        <v>23</v>
      </c>
      <c r="B39" s="6">
        <f>BAU!B9</f>
        <v>101.069</v>
      </c>
      <c r="C39" s="6">
        <f>BAU!C9</f>
        <v>333684.402</v>
      </c>
      <c r="D39" s="6">
        <f>BAU!D9</f>
        <v>7867.8079999999991</v>
      </c>
      <c r="E39" s="6">
        <f>BAU!E9</f>
        <v>61957.120000000003</v>
      </c>
      <c r="F39" s="6">
        <f>BAU!F9</f>
        <v>82867.173999999999</v>
      </c>
      <c r="G39" s="6">
        <f>BAU!G9</f>
        <v>507205.848</v>
      </c>
      <c r="H39" s="6">
        <f>BAU!H9</f>
        <v>23999.59</v>
      </c>
      <c r="I39" s="6">
        <f>BAU!I9</f>
        <v>444057.21899999998</v>
      </c>
      <c r="J39" s="6">
        <f>BAU!J9</f>
        <v>198016.2</v>
      </c>
      <c r="K39" s="6">
        <f>BAU!K9</f>
        <v>1487307.1839999999</v>
      </c>
      <c r="L39" s="6">
        <f>BAU!L9</f>
        <v>19032.696</v>
      </c>
      <c r="M39" s="6">
        <f>BAU!M9</f>
        <v>0</v>
      </c>
      <c r="N39" s="6">
        <f>BAU!N9</f>
        <v>0</v>
      </c>
      <c r="O39" s="6">
        <f>BAU!O9</f>
        <v>0</v>
      </c>
      <c r="P39" s="6">
        <f>BAU!P9</f>
        <v>54946.058000000012</v>
      </c>
      <c r="Q39" s="6">
        <f>BAU!Q9</f>
        <v>0</v>
      </c>
      <c r="R39" s="6">
        <f>BAU!R9</f>
        <v>0</v>
      </c>
      <c r="S39" s="6">
        <f>BAU!S9</f>
        <v>3892.1165780000001</v>
      </c>
      <c r="T39" s="24">
        <f>IF(J39&gt;0,K39/J39,0)</f>
        <v>7.5110379049794904</v>
      </c>
      <c r="U39" s="24">
        <f>IF(Q39&gt;0,R39/Q39,0)</f>
        <v>0</v>
      </c>
      <c r="V39" s="6">
        <f>BAU!S9</f>
        <v>3892.1165780000001</v>
      </c>
      <c r="W39" s="6">
        <f>BAU!T9</f>
        <v>747223.21940800012</v>
      </c>
    </row>
    <row r="40" spans="1:23" x14ac:dyDescent="0.25">
      <c r="A40" s="2" t="s">
        <v>55</v>
      </c>
      <c r="B40" s="6">
        <f>'BAU-DER'!B9</f>
        <v>221.12799999999999</v>
      </c>
      <c r="C40" s="6">
        <f>'BAU-DER'!C9</f>
        <v>327653.054</v>
      </c>
      <c r="D40" s="6">
        <f>'BAU-DER'!D9</f>
        <v>10461.35</v>
      </c>
      <c r="E40" s="6">
        <f>'BAU-DER'!E9</f>
        <v>52367.425000000003</v>
      </c>
      <c r="F40" s="6">
        <f>'BAU-DER'!F9</f>
        <v>82766.798999999999</v>
      </c>
      <c r="G40" s="6">
        <f>'BAU-DER'!G9</f>
        <v>507882.446</v>
      </c>
      <c r="H40" s="6">
        <f>'BAU-DER'!H9</f>
        <v>23998.981</v>
      </c>
      <c r="I40" s="6">
        <f>'BAU-DER'!I9</f>
        <v>408234.11499999999</v>
      </c>
      <c r="J40" s="6">
        <f>'BAU-DER'!J9</f>
        <v>73219.026000000013</v>
      </c>
      <c r="K40" s="6">
        <f>'BAU-DER'!K9</f>
        <v>658986.53100000008</v>
      </c>
      <c r="L40" s="6">
        <f>'BAU-DER'!L9</f>
        <v>19056.601999999999</v>
      </c>
      <c r="M40" s="6">
        <f>'BAU-DER'!M9</f>
        <v>0</v>
      </c>
      <c r="N40" s="6">
        <f>'BAU-DER'!N9</f>
        <v>0</v>
      </c>
      <c r="O40" s="6">
        <f>'BAU-DER'!O9</f>
        <v>0</v>
      </c>
      <c r="P40" s="6">
        <f>'BAU-DER'!P9</f>
        <v>158159.427</v>
      </c>
      <c r="Q40" s="6">
        <f>'BAU-DER'!Q9</f>
        <v>140294.25700000001</v>
      </c>
      <c r="R40" s="6">
        <f>'BAU-DER'!R9</f>
        <v>1415581.5330000001</v>
      </c>
      <c r="S40" s="6">
        <f>'BAU-DER'!S9</f>
        <v>7121.8462660000014</v>
      </c>
      <c r="T40" s="24">
        <f t="shared" ref="T40:T42" si="12">IF(J40&gt;0,K40/J40,0)</f>
        <v>9.0002089211074718</v>
      </c>
      <c r="U40" s="24">
        <f t="shared" ref="U40:U42" si="13">IF(Q40&gt;0,R40/Q40,0)</f>
        <v>10.090088954959858</v>
      </c>
      <c r="V40" s="6">
        <f>'BAU-DER'!S9</f>
        <v>7121.8462660000014</v>
      </c>
      <c r="W40" s="6">
        <f>'BAU-DER'!T9</f>
        <v>745902.40582699981</v>
      </c>
    </row>
    <row r="41" spans="1:23" x14ac:dyDescent="0.25">
      <c r="A41" s="2" t="s">
        <v>56</v>
      </c>
      <c r="B41" s="6">
        <f>CE!B9</f>
        <v>72.301999999999992</v>
      </c>
      <c r="C41" s="6">
        <f>CE!C9</f>
        <v>213536.06200000001</v>
      </c>
      <c r="D41" s="6">
        <f>CE!D9</f>
        <v>41831.192999999999</v>
      </c>
      <c r="E41" s="6">
        <f>CE!E9</f>
        <v>85242.988000000012</v>
      </c>
      <c r="F41" s="6">
        <f>CE!F9</f>
        <v>106341.651</v>
      </c>
      <c r="G41" s="6">
        <f>CE!G9</f>
        <v>556853.67599999998</v>
      </c>
      <c r="H41" s="6">
        <f>CE!H9</f>
        <v>23999.245999999999</v>
      </c>
      <c r="I41" s="6">
        <f>CE!I9</f>
        <v>542216.72899999993</v>
      </c>
      <c r="J41" s="6">
        <f>CE!J9</f>
        <v>217065.99600000001</v>
      </c>
      <c r="K41" s="6">
        <f>CE!K9</f>
        <v>5201039.0690000001</v>
      </c>
      <c r="L41" s="6">
        <f>CE!L9</f>
        <v>28550.806</v>
      </c>
      <c r="M41" s="6">
        <f>CE!M9</f>
        <v>0</v>
      </c>
      <c r="N41" s="6">
        <f>CE!N9</f>
        <v>0</v>
      </c>
      <c r="O41" s="6">
        <f>CE!O9</f>
        <v>0</v>
      </c>
      <c r="P41" s="6">
        <f>CE!P9</f>
        <v>180664.16399999999</v>
      </c>
      <c r="Q41" s="6">
        <f>CE!Q9</f>
        <v>0</v>
      </c>
      <c r="R41" s="6">
        <f>CE!R9</f>
        <v>0</v>
      </c>
      <c r="S41" s="6">
        <f>CE!S9</f>
        <v>6392.048976</v>
      </c>
      <c r="T41" s="24">
        <f t="shared" si="12"/>
        <v>23.960634852268615</v>
      </c>
      <c r="U41" s="24">
        <f t="shared" si="13"/>
        <v>0</v>
      </c>
      <c r="V41" s="6">
        <f>CE!S9</f>
        <v>6392.048976</v>
      </c>
      <c r="W41" s="6">
        <f>CE!T9</f>
        <v>759484.96546999994</v>
      </c>
    </row>
    <row r="42" spans="1:23" x14ac:dyDescent="0.25">
      <c r="A42" s="2" t="s">
        <v>57</v>
      </c>
      <c r="B42" s="6">
        <f>'CE-DER'!B9</f>
        <v>76.346000000000004</v>
      </c>
      <c r="C42" s="6">
        <f>'CE-DER'!C9</f>
        <v>205791.64600000001</v>
      </c>
      <c r="D42" s="6">
        <f>'CE-DER'!D9</f>
        <v>27045.936000000002</v>
      </c>
      <c r="E42" s="6">
        <f>'CE-DER'!E9</f>
        <v>52814.79</v>
      </c>
      <c r="F42" s="6">
        <f>'CE-DER'!F9</f>
        <v>107655.58500000001</v>
      </c>
      <c r="G42" s="6">
        <f>'CE-DER'!G9</f>
        <v>607234.27600000007</v>
      </c>
      <c r="H42" s="6">
        <f>'CE-DER'!H9</f>
        <v>23832.419000000002</v>
      </c>
      <c r="I42" s="6">
        <f>'CE-DER'!I9</f>
        <v>575560.91599999997</v>
      </c>
      <c r="J42" s="6">
        <f>'CE-DER'!J9</f>
        <v>114579.666</v>
      </c>
      <c r="K42" s="6">
        <f>'CE-DER'!K9</f>
        <v>1460627.443</v>
      </c>
      <c r="L42" s="6">
        <f>'CE-DER'!L9</f>
        <v>32449.54800000001</v>
      </c>
      <c r="M42" s="6">
        <f>'CE-DER'!M9</f>
        <v>0</v>
      </c>
      <c r="N42" s="6">
        <f>'CE-DER'!N9</f>
        <v>0</v>
      </c>
      <c r="O42" s="6">
        <f>'CE-DER'!O9</f>
        <v>0</v>
      </c>
      <c r="P42" s="6">
        <f>'CE-DER'!P9</f>
        <v>222436.51500000001</v>
      </c>
      <c r="Q42" s="6">
        <f>'CE-DER'!Q9</f>
        <v>135719.78700000001</v>
      </c>
      <c r="R42" s="6">
        <f>'CE-DER'!R9</f>
        <v>1705421.36</v>
      </c>
      <c r="S42" s="6">
        <f>'CE-DER'!S9</f>
        <v>13292.340514</v>
      </c>
      <c r="T42" s="24">
        <f t="shared" si="12"/>
        <v>12.747702048634004</v>
      </c>
      <c r="U42" s="24">
        <f t="shared" si="13"/>
        <v>12.565753289901641</v>
      </c>
      <c r="V42" s="6">
        <f>'CE-DER'!S9</f>
        <v>13292.340514</v>
      </c>
      <c r="W42" s="6">
        <f>'CE-DER'!T9</f>
        <v>795737.57084200019</v>
      </c>
    </row>
    <row r="43" spans="1:23" x14ac:dyDescent="0.25">
      <c r="W43" s="30">
        <v>1000000000000</v>
      </c>
    </row>
    <row r="44" spans="1:23" ht="18" thickBot="1" x14ac:dyDescent="0.3">
      <c r="A44" s="5">
        <v>2050</v>
      </c>
      <c r="B44" s="3" t="s">
        <v>2</v>
      </c>
      <c r="C44" s="3" t="s">
        <v>3</v>
      </c>
      <c r="D44" s="3" t="s">
        <v>4</v>
      </c>
      <c r="E44" s="3" t="s">
        <v>6</v>
      </c>
      <c r="F44" s="3" t="s">
        <v>7</v>
      </c>
      <c r="G44" s="3" t="s">
        <v>8</v>
      </c>
      <c r="H44" s="3" t="s">
        <v>9</v>
      </c>
      <c r="I44" s="3" t="s">
        <v>11</v>
      </c>
      <c r="J44" s="3" t="s">
        <v>49</v>
      </c>
      <c r="K44" s="3" t="s">
        <v>58</v>
      </c>
      <c r="L44" s="3" t="s">
        <v>13</v>
      </c>
      <c r="M44" s="3" t="s">
        <v>14</v>
      </c>
      <c r="N44" s="3" t="s">
        <v>15</v>
      </c>
      <c r="O44" s="3" t="s">
        <v>16</v>
      </c>
      <c r="P44" s="3" t="s">
        <v>10</v>
      </c>
      <c r="Q44" s="3" t="s">
        <v>59</v>
      </c>
      <c r="R44" s="3" t="s">
        <v>60</v>
      </c>
      <c r="S44" s="3" t="s">
        <v>54</v>
      </c>
      <c r="T44" s="4" t="s">
        <v>63</v>
      </c>
      <c r="U44" s="4" t="s">
        <v>64</v>
      </c>
      <c r="V44" s="3" t="s">
        <v>19</v>
      </c>
      <c r="W44" s="30">
        <v>1000000000000</v>
      </c>
    </row>
    <row r="45" spans="1:23" ht="18" thickTop="1" x14ac:dyDescent="0.25">
      <c r="A45" s="2" t="s">
        <v>23</v>
      </c>
      <c r="B45" s="6">
        <f>BAU!B10</f>
        <v>99.465000000000003</v>
      </c>
      <c r="C45" s="6">
        <f>BAU!C10</f>
        <v>329528.20899999997</v>
      </c>
      <c r="D45" s="6">
        <f>BAU!D10</f>
        <v>6652.4389999999976</v>
      </c>
      <c r="E45" s="6">
        <f>BAU!E10</f>
        <v>45239.502999999997</v>
      </c>
      <c r="F45" s="6">
        <f>BAU!F10</f>
        <v>82869.917000000001</v>
      </c>
      <c r="G45" s="6">
        <f>BAU!G10</f>
        <v>568462.03199999989</v>
      </c>
      <c r="H45" s="6">
        <f>BAU!H10</f>
        <v>23999.449000000001</v>
      </c>
      <c r="I45" s="6">
        <f>BAU!I10</f>
        <v>504063.29399999999</v>
      </c>
      <c r="J45" s="6">
        <f>BAU!J10</f>
        <v>243684.57699999999</v>
      </c>
      <c r="K45" s="6">
        <f>BAU!K10</f>
        <v>2575824.1359999999</v>
      </c>
      <c r="L45" s="6">
        <f>BAU!L10</f>
        <v>19034.40600000001</v>
      </c>
      <c r="M45" s="6">
        <f>BAU!M10</f>
        <v>0</v>
      </c>
      <c r="N45" s="6">
        <f>BAU!N10</f>
        <v>0</v>
      </c>
      <c r="O45" s="6">
        <f>BAU!O10</f>
        <v>0</v>
      </c>
      <c r="P45" s="6">
        <f>BAU!P10</f>
        <v>54618.918000000012</v>
      </c>
      <c r="Q45" s="6">
        <f>BAU!Q10</f>
        <v>0</v>
      </c>
      <c r="R45" s="6">
        <f>BAU!R10</f>
        <v>0</v>
      </c>
      <c r="S45" s="6">
        <f>BAU!S10</f>
        <v>131.41171399999999</v>
      </c>
      <c r="T45" s="24">
        <f>IF(J45&gt;0,K45/J45,0)</f>
        <v>10.570320730638608</v>
      </c>
      <c r="U45" s="24">
        <f>IF(Q45&gt;0,R45/Q45,0)</f>
        <v>0</v>
      </c>
      <c r="V45" s="6">
        <f>BAU!S10</f>
        <v>131.41171399999999</v>
      </c>
      <c r="W45" s="6">
        <f>BAU!T10</f>
        <v>785521.34016500018</v>
      </c>
    </row>
    <row r="46" spans="1:23" x14ac:dyDescent="0.25">
      <c r="A46" s="2" t="s">
        <v>55</v>
      </c>
      <c r="B46" s="6">
        <f>'BAU-DER'!B10</f>
        <v>199.41200000000001</v>
      </c>
      <c r="C46" s="6">
        <f>'BAU-DER'!C10</f>
        <v>327342.01199999999</v>
      </c>
      <c r="D46" s="6">
        <f>'BAU-DER'!D10</f>
        <v>8748.5</v>
      </c>
      <c r="E46" s="6">
        <f>'BAU-DER'!E10</f>
        <v>35897.591</v>
      </c>
      <c r="F46" s="6">
        <f>'BAU-DER'!F10</f>
        <v>82766.914000000004</v>
      </c>
      <c r="G46" s="6">
        <f>'BAU-DER'!G10</f>
        <v>571550.55000000005</v>
      </c>
      <c r="H46" s="6">
        <f>'BAU-DER'!H10</f>
        <v>23998.522000000001</v>
      </c>
      <c r="I46" s="6">
        <f>'BAU-DER'!I10</f>
        <v>442511.20799999998</v>
      </c>
      <c r="J46" s="6">
        <f>'BAU-DER'!J10</f>
        <v>106796.321</v>
      </c>
      <c r="K46" s="6">
        <f>'BAU-DER'!K10</f>
        <v>1311394.669</v>
      </c>
      <c r="L46" s="6">
        <f>'BAU-DER'!L10</f>
        <v>19058.636999999999</v>
      </c>
      <c r="M46" s="6">
        <f>'BAU-DER'!M10</f>
        <v>0</v>
      </c>
      <c r="N46" s="6">
        <f>'BAU-DER'!N10</f>
        <v>0</v>
      </c>
      <c r="O46" s="6">
        <f>'BAU-DER'!O10</f>
        <v>0</v>
      </c>
      <c r="P46" s="6">
        <f>'BAU-DER'!P10</f>
        <v>171128.50099999999</v>
      </c>
      <c r="Q46" s="6">
        <f>'BAU-DER'!Q10</f>
        <v>161123.796</v>
      </c>
      <c r="R46" s="6">
        <f>'BAU-DER'!R10</f>
        <v>2017323.3970000001</v>
      </c>
      <c r="S46" s="6">
        <f>'BAU-DER'!S10</f>
        <v>5937.0166749999989</v>
      </c>
      <c r="T46" s="24">
        <f t="shared" ref="T46:T48" si="14">IF(J46&gt;0,K46/J46,0)</f>
        <v>12.279399296910238</v>
      </c>
      <c r="U46" s="24">
        <f t="shared" ref="U46:U48" si="15">IF(Q46&gt;0,R46/Q46,0)</f>
        <v>12.52033186333321</v>
      </c>
      <c r="V46" s="6">
        <f>'BAU-DER'!S10</f>
        <v>5937.0166749999989</v>
      </c>
      <c r="W46" s="6">
        <f>'BAU-DER'!T10</f>
        <v>797305.9258790001</v>
      </c>
    </row>
    <row r="47" spans="1:23" x14ac:dyDescent="0.25">
      <c r="A47" s="2" t="s">
        <v>56</v>
      </c>
      <c r="B47" s="6">
        <f>CE!B10</f>
        <v>33.488999999999997</v>
      </c>
      <c r="C47" s="6">
        <f>CE!C10</f>
        <v>76518.648000000001</v>
      </c>
      <c r="D47" s="6">
        <f>CE!D10</f>
        <v>73989.338000000003</v>
      </c>
      <c r="E47" s="6">
        <f>CE!E10</f>
        <v>85242.997999999992</v>
      </c>
      <c r="F47" s="6">
        <f>CE!F10</f>
        <v>110858.46</v>
      </c>
      <c r="G47" s="6">
        <f>CE!G10</f>
        <v>738089.08199999982</v>
      </c>
      <c r="H47" s="6">
        <f>CE!H10</f>
        <v>23999.082999999999</v>
      </c>
      <c r="I47" s="6">
        <f>CE!I10</f>
        <v>735922.85099999991</v>
      </c>
      <c r="J47" s="6">
        <f>CE!J10</f>
        <v>302834.86099999998</v>
      </c>
      <c r="K47" s="6">
        <f>CE!K10</f>
        <v>8409980.5410000011</v>
      </c>
      <c r="L47" s="6">
        <f>CE!L10</f>
        <v>31723.098000000002</v>
      </c>
      <c r="M47" s="6">
        <f>CE!M10</f>
        <v>0</v>
      </c>
      <c r="N47" s="6">
        <f>CE!N10</f>
        <v>0</v>
      </c>
      <c r="O47" s="6">
        <f>CE!O10</f>
        <v>0</v>
      </c>
      <c r="P47" s="6">
        <f>CE!P10</f>
        <v>186732.63399999999</v>
      </c>
      <c r="Q47" s="6">
        <f>CE!Q10</f>
        <v>0</v>
      </c>
      <c r="R47" s="6">
        <f>CE!R10</f>
        <v>0</v>
      </c>
      <c r="S47" s="6">
        <f>CE!S10</f>
        <v>4189.3390310000004</v>
      </c>
      <c r="T47" s="24">
        <f t="shared" si="14"/>
        <v>27.770846834572332</v>
      </c>
      <c r="U47" s="24">
        <f t="shared" si="15"/>
        <v>0</v>
      </c>
      <c r="V47" s="6">
        <f>CE!S10</f>
        <v>4189.3390310000004</v>
      </c>
      <c r="W47" s="6">
        <f>CE!T10</f>
        <v>900054.92032500019</v>
      </c>
    </row>
    <row r="48" spans="1:23" x14ac:dyDescent="0.25">
      <c r="A48" s="2" t="s">
        <v>57</v>
      </c>
      <c r="B48" s="6">
        <f>'CE-DER'!B10</f>
        <v>33.936999999999998</v>
      </c>
      <c r="C48" s="6">
        <f>'CE-DER'!C10</f>
        <v>86627.991999999998</v>
      </c>
      <c r="D48" s="6">
        <f>'CE-DER'!D10</f>
        <v>47865.535000000003</v>
      </c>
      <c r="E48" s="6">
        <f>'CE-DER'!E10</f>
        <v>52812.925000000003</v>
      </c>
      <c r="F48" s="6">
        <f>'CE-DER'!F10</f>
        <v>111398.318</v>
      </c>
      <c r="G48" s="6">
        <f>'CE-DER'!G10</f>
        <v>776693.5610000001</v>
      </c>
      <c r="H48" s="6">
        <f>'CE-DER'!H10</f>
        <v>25060.97800000001</v>
      </c>
      <c r="I48" s="6">
        <f>'CE-DER'!I10</f>
        <v>797596.91999999981</v>
      </c>
      <c r="J48" s="6">
        <f>'CE-DER'!J10</f>
        <v>192560.954</v>
      </c>
      <c r="K48" s="6">
        <f>'CE-DER'!K10</f>
        <v>5037366.6789999986</v>
      </c>
      <c r="L48" s="6">
        <f>'CE-DER'!L10</f>
        <v>36356.972999999998</v>
      </c>
      <c r="M48" s="6">
        <f>'CE-DER'!M10</f>
        <v>0</v>
      </c>
      <c r="N48" s="6">
        <f>'CE-DER'!N10</f>
        <v>0</v>
      </c>
      <c r="O48" s="6">
        <f>'CE-DER'!O10</f>
        <v>0</v>
      </c>
      <c r="P48" s="6">
        <f>'CE-DER'!P10</f>
        <v>247029.11799999999</v>
      </c>
      <c r="Q48" s="6">
        <f>'CE-DER'!Q10</f>
        <v>159628.91399999999</v>
      </c>
      <c r="R48" s="6">
        <f>'CE-DER'!R10</f>
        <v>4221458.4070000006</v>
      </c>
      <c r="S48" s="6">
        <f>'CE-DER'!S10</f>
        <v>19595.741007000001</v>
      </c>
      <c r="T48" s="24">
        <f t="shared" si="14"/>
        <v>26.159855226932446</v>
      </c>
      <c r="U48" s="24">
        <f t="shared" si="15"/>
        <v>26.445449644542471</v>
      </c>
      <c r="V48" s="6">
        <f>'CE-DER'!S10</f>
        <v>19595.741007000001</v>
      </c>
      <c r="W48" s="6">
        <f>'CE-DER'!T10</f>
        <v>969029.55477199994</v>
      </c>
    </row>
    <row r="51" spans="2:23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2:23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0585D-7E94-1D46-B5D1-961799A560B2}">
  <dimension ref="A2:G189"/>
  <sheetViews>
    <sheetView topLeftCell="A80" workbookViewId="0">
      <selection activeCell="F119" sqref="F119"/>
    </sheetView>
  </sheetViews>
  <sheetFormatPr baseColWidth="10" defaultRowHeight="17" x14ac:dyDescent="0.25"/>
  <cols>
    <col min="1" max="1" width="11.33203125" style="2" bestFit="1" customWidth="1"/>
    <col min="2" max="3" width="17.33203125" style="2" bestFit="1" customWidth="1"/>
    <col min="4" max="4" width="18.33203125" style="2" bestFit="1" customWidth="1"/>
    <col min="5" max="5" width="27.83203125" style="2" bestFit="1" customWidth="1"/>
    <col min="6" max="6" width="16.83203125" style="2" bestFit="1" customWidth="1"/>
    <col min="7" max="7" width="16.83203125" style="2" customWidth="1"/>
  </cols>
  <sheetData>
    <row r="2" spans="1:7" ht="18" thickBot="1" x14ac:dyDescent="0.3">
      <c r="A2" s="5">
        <v>2018</v>
      </c>
      <c r="B2" s="3"/>
      <c r="C2" s="3" t="s">
        <v>40</v>
      </c>
      <c r="D2" s="3"/>
      <c r="E2" s="3"/>
      <c r="F2" s="3"/>
      <c r="G2" s="18"/>
    </row>
    <row r="3" spans="1:7" ht="18" thickTop="1" x14ac:dyDescent="0.25">
      <c r="A3" s="2" t="s">
        <v>23</v>
      </c>
      <c r="C3" s="6">
        <f>BAU!B33</f>
        <v>1797093951.064676</v>
      </c>
      <c r="D3" s="17"/>
      <c r="E3" s="16"/>
      <c r="F3" s="6"/>
      <c r="G3" s="6"/>
    </row>
    <row r="4" spans="1:7" x14ac:dyDescent="0.25">
      <c r="A4" s="2" t="s">
        <v>55</v>
      </c>
      <c r="C4" s="6">
        <f>'BAU-DER'!B33</f>
        <v>1797093951.064676</v>
      </c>
      <c r="D4" s="17"/>
      <c r="E4" s="16"/>
      <c r="F4" s="6"/>
      <c r="G4" s="6"/>
    </row>
    <row r="5" spans="1:7" x14ac:dyDescent="0.25">
      <c r="A5" s="2" t="s">
        <v>56</v>
      </c>
      <c r="C5" s="6">
        <f>CE!B33</f>
        <v>1797093951.064676</v>
      </c>
      <c r="D5" s="17"/>
      <c r="E5" s="16"/>
      <c r="F5" s="6"/>
      <c r="G5" s="6"/>
    </row>
    <row r="6" spans="1:7" x14ac:dyDescent="0.25">
      <c r="A6" s="2" t="s">
        <v>57</v>
      </c>
      <c r="C6" s="6">
        <f>'CE-DER'!B33</f>
        <v>1797120076.679045</v>
      </c>
      <c r="D6" s="17"/>
      <c r="E6" s="16"/>
      <c r="F6" s="6"/>
      <c r="G6" s="6"/>
    </row>
    <row r="8" spans="1:7" ht="18" thickBot="1" x14ac:dyDescent="0.3">
      <c r="A8" s="5">
        <v>2020</v>
      </c>
      <c r="B8" s="3"/>
      <c r="C8" s="3" t="s">
        <v>40</v>
      </c>
      <c r="D8" s="3"/>
      <c r="E8" s="3"/>
      <c r="F8" s="3"/>
      <c r="G8" s="18"/>
    </row>
    <row r="9" spans="1:7" ht="18" thickTop="1" x14ac:dyDescent="0.25">
      <c r="A9" s="2" t="s">
        <v>23</v>
      </c>
      <c r="C9" s="6">
        <f>BAU!B34</f>
        <v>2054930659.0851769</v>
      </c>
      <c r="D9" s="17"/>
      <c r="E9" s="16"/>
      <c r="F9" s="6"/>
      <c r="G9" s="6"/>
    </row>
    <row r="10" spans="1:7" x14ac:dyDescent="0.25">
      <c r="A10" s="2" t="s">
        <v>55</v>
      </c>
      <c r="C10" s="6">
        <f>'BAU-DER'!B34</f>
        <v>2071504246.5348279</v>
      </c>
      <c r="D10" s="17"/>
      <c r="E10" s="16"/>
      <c r="F10" s="6"/>
      <c r="G10" s="6"/>
    </row>
    <row r="11" spans="1:7" x14ac:dyDescent="0.25">
      <c r="A11" s="2" t="s">
        <v>56</v>
      </c>
      <c r="C11" s="6">
        <f>CE!B34</f>
        <v>1852236047.487735</v>
      </c>
      <c r="D11" s="17"/>
      <c r="E11" s="16"/>
      <c r="F11" s="6"/>
      <c r="G11" s="6"/>
    </row>
    <row r="12" spans="1:7" x14ac:dyDescent="0.25">
      <c r="A12" s="2" t="s">
        <v>57</v>
      </c>
      <c r="C12" s="6">
        <f>'CE-DER'!B34</f>
        <v>1853396512.38749</v>
      </c>
      <c r="D12" s="17"/>
      <c r="E12" s="16"/>
      <c r="F12" s="6"/>
      <c r="G12" s="6"/>
    </row>
    <row r="14" spans="1:7" ht="18" thickBot="1" x14ac:dyDescent="0.3">
      <c r="A14" s="5">
        <v>2025</v>
      </c>
      <c r="B14" s="3"/>
      <c r="C14" s="3" t="s">
        <v>40</v>
      </c>
      <c r="D14" s="3"/>
      <c r="E14" s="3"/>
      <c r="F14" s="3"/>
      <c r="G14" s="18"/>
    </row>
    <row r="15" spans="1:7" ht="18" thickTop="1" x14ac:dyDescent="0.25">
      <c r="A15" s="2" t="s">
        <v>23</v>
      </c>
      <c r="C15" s="6">
        <f>BAU!B35</f>
        <v>1878204053.5492411</v>
      </c>
      <c r="D15" s="17"/>
      <c r="E15" s="16"/>
      <c r="F15" s="6"/>
      <c r="G15" s="6"/>
    </row>
    <row r="16" spans="1:7" x14ac:dyDescent="0.25">
      <c r="A16" s="2" t="s">
        <v>55</v>
      </c>
      <c r="C16" s="6">
        <f>'BAU-DER'!B35</f>
        <v>1904438831.692512</v>
      </c>
      <c r="D16" s="17"/>
      <c r="E16" s="16"/>
      <c r="F16" s="6"/>
      <c r="G16" s="6"/>
    </row>
    <row r="17" spans="1:7" x14ac:dyDescent="0.25">
      <c r="A17" s="2" t="s">
        <v>56</v>
      </c>
      <c r="C17" s="6">
        <f>CE!B35</f>
        <v>1518103089.1437261</v>
      </c>
      <c r="D17" s="17"/>
      <c r="E17" s="16"/>
      <c r="F17" s="6"/>
      <c r="G17" s="6"/>
    </row>
    <row r="18" spans="1:7" x14ac:dyDescent="0.25">
      <c r="A18" s="2" t="s">
        <v>57</v>
      </c>
      <c r="C18" s="6">
        <f>'CE-DER'!B35</f>
        <v>1520332455.534852</v>
      </c>
      <c r="D18" s="17"/>
      <c r="E18" s="16"/>
      <c r="F18" s="6"/>
      <c r="G18" s="6"/>
    </row>
    <row r="20" spans="1:7" ht="18" thickBot="1" x14ac:dyDescent="0.3">
      <c r="A20" s="5">
        <v>2030</v>
      </c>
      <c r="B20" s="3"/>
      <c r="C20" s="3" t="s">
        <v>40</v>
      </c>
      <c r="D20" s="3"/>
      <c r="E20" s="3"/>
      <c r="F20" s="3"/>
      <c r="G20" s="18"/>
    </row>
    <row r="21" spans="1:7" ht="18" thickTop="1" x14ac:dyDescent="0.25">
      <c r="A21" s="2" t="s">
        <v>23</v>
      </c>
      <c r="C21" s="6">
        <f>BAU!B36</f>
        <v>1407873208.868629</v>
      </c>
      <c r="D21" s="17"/>
      <c r="E21" s="16"/>
      <c r="F21" s="6"/>
      <c r="G21" s="6"/>
    </row>
    <row r="22" spans="1:7" x14ac:dyDescent="0.25">
      <c r="A22" s="2" t="s">
        <v>55</v>
      </c>
      <c r="C22" s="6">
        <f>'BAU-DER'!B36</f>
        <v>1400604893.3772531</v>
      </c>
      <c r="D22" s="17"/>
      <c r="E22" s="16"/>
      <c r="F22" s="6"/>
      <c r="G22" s="6"/>
    </row>
    <row r="23" spans="1:7" x14ac:dyDescent="0.25">
      <c r="A23" s="2" t="s">
        <v>56</v>
      </c>
      <c r="C23" s="6">
        <f>CE!B36</f>
        <v>1070295012.2463681</v>
      </c>
      <c r="D23" s="17"/>
      <c r="E23" s="16"/>
      <c r="F23" s="6"/>
      <c r="G23" s="6"/>
    </row>
    <row r="24" spans="1:7" x14ac:dyDescent="0.25">
      <c r="A24" s="2" t="s">
        <v>57</v>
      </c>
      <c r="C24" s="6">
        <f>'CE-DER'!B36</f>
        <v>1070811139.5273581</v>
      </c>
      <c r="D24" s="17"/>
      <c r="E24" s="16"/>
      <c r="F24" s="6"/>
      <c r="G24" s="6"/>
    </row>
    <row r="26" spans="1:7" ht="18" thickBot="1" x14ac:dyDescent="0.3">
      <c r="A26" s="5">
        <v>2035</v>
      </c>
      <c r="B26" s="3"/>
      <c r="C26" s="3" t="s">
        <v>40</v>
      </c>
      <c r="D26" s="3"/>
      <c r="E26" s="3"/>
      <c r="F26" s="3"/>
      <c r="G26" s="18"/>
    </row>
    <row r="27" spans="1:7" ht="18" thickTop="1" x14ac:dyDescent="0.25">
      <c r="A27" s="2" t="s">
        <v>23</v>
      </c>
      <c r="C27" s="6">
        <f>BAU!B37</f>
        <v>952705598.154351</v>
      </c>
      <c r="D27" s="17"/>
      <c r="E27" s="16"/>
      <c r="F27" s="6"/>
      <c r="G27" s="6"/>
    </row>
    <row r="28" spans="1:7" x14ac:dyDescent="0.25">
      <c r="A28" s="2" t="s">
        <v>55</v>
      </c>
      <c r="C28" s="6">
        <f>'BAU-DER'!B37</f>
        <v>936994338.09778595</v>
      </c>
      <c r="D28" s="17"/>
      <c r="E28" s="16"/>
      <c r="F28" s="6"/>
      <c r="G28" s="6"/>
    </row>
    <row r="29" spans="1:7" x14ac:dyDescent="0.25">
      <c r="A29" s="2" t="s">
        <v>56</v>
      </c>
      <c r="C29" s="6">
        <f>CE!B37</f>
        <v>642166501.92745996</v>
      </c>
      <c r="D29" s="17"/>
      <c r="E29" s="16"/>
      <c r="F29" s="6"/>
      <c r="G29" s="6"/>
    </row>
    <row r="30" spans="1:7" x14ac:dyDescent="0.25">
      <c r="A30" s="2" t="s">
        <v>57</v>
      </c>
      <c r="C30" s="6">
        <f>'CE-DER'!B37</f>
        <v>641928221.69511306</v>
      </c>
      <c r="D30" s="17"/>
      <c r="E30" s="16"/>
      <c r="F30" s="6"/>
      <c r="G30" s="6"/>
    </row>
    <row r="32" spans="1:7" ht="18" thickBot="1" x14ac:dyDescent="0.3">
      <c r="A32" s="5">
        <v>2040</v>
      </c>
      <c r="B32" s="3"/>
      <c r="C32" s="3" t="s">
        <v>40</v>
      </c>
      <c r="D32" s="3"/>
      <c r="E32" s="3"/>
      <c r="F32" s="3"/>
      <c r="G32" s="18"/>
    </row>
    <row r="33" spans="1:7" ht="18" thickTop="1" x14ac:dyDescent="0.25">
      <c r="A33" s="2" t="s">
        <v>23</v>
      </c>
      <c r="C33" s="6">
        <f>BAU!B38</f>
        <v>733713385.34109008</v>
      </c>
      <c r="D33" s="17"/>
      <c r="E33" s="16"/>
      <c r="F33" s="6"/>
      <c r="G33" s="6"/>
    </row>
    <row r="34" spans="1:7" x14ac:dyDescent="0.25">
      <c r="A34" s="2" t="s">
        <v>55</v>
      </c>
      <c r="C34" s="6">
        <f>'BAU-DER'!B38</f>
        <v>705824990.95898092</v>
      </c>
      <c r="D34" s="17"/>
      <c r="E34" s="16"/>
      <c r="F34" s="6"/>
      <c r="G34" s="6"/>
    </row>
    <row r="35" spans="1:7" x14ac:dyDescent="0.25">
      <c r="A35" s="2" t="s">
        <v>56</v>
      </c>
      <c r="C35" s="6">
        <f>CE!B38</f>
        <v>457847172.54357803</v>
      </c>
      <c r="D35" s="17"/>
      <c r="E35" s="16"/>
      <c r="F35" s="6"/>
      <c r="G35" s="6"/>
    </row>
    <row r="36" spans="1:7" x14ac:dyDescent="0.25">
      <c r="A36" s="2" t="s">
        <v>57</v>
      </c>
      <c r="C36" s="6">
        <f>'CE-DER'!B38</f>
        <v>457670145.65570003</v>
      </c>
      <c r="D36" s="17"/>
      <c r="E36" s="16"/>
      <c r="F36" s="6"/>
      <c r="G36" s="6"/>
    </row>
    <row r="38" spans="1:7" ht="18" thickBot="1" x14ac:dyDescent="0.3">
      <c r="A38" s="5">
        <v>2045</v>
      </c>
      <c r="B38" s="3"/>
      <c r="C38" s="3" t="s">
        <v>40</v>
      </c>
      <c r="D38" s="3"/>
      <c r="E38" s="3"/>
      <c r="F38" s="3"/>
      <c r="G38" s="18"/>
    </row>
    <row r="39" spans="1:7" ht="18" thickTop="1" x14ac:dyDescent="0.25">
      <c r="A39" s="2" t="s">
        <v>23</v>
      </c>
      <c r="C39" s="6">
        <f>BAU!B39</f>
        <v>636244171.89524901</v>
      </c>
      <c r="D39" s="17"/>
      <c r="E39" s="16"/>
      <c r="F39" s="6"/>
      <c r="G39" s="6"/>
    </row>
    <row r="40" spans="1:7" x14ac:dyDescent="0.25">
      <c r="A40" s="2" t="s">
        <v>55</v>
      </c>
      <c r="C40" s="6">
        <f>'BAU-DER'!B39</f>
        <v>644593084.59788203</v>
      </c>
      <c r="D40" s="17"/>
      <c r="E40" s="16"/>
      <c r="F40" s="6"/>
      <c r="G40" s="6"/>
    </row>
    <row r="41" spans="1:7" x14ac:dyDescent="0.25">
      <c r="A41" s="2" t="s">
        <v>56</v>
      </c>
      <c r="C41" s="6">
        <f>CE!B39</f>
        <v>272766099.31240898</v>
      </c>
      <c r="D41" s="17"/>
      <c r="E41" s="16"/>
      <c r="F41" s="6"/>
      <c r="G41" s="6"/>
    </row>
    <row r="42" spans="1:7" x14ac:dyDescent="0.25">
      <c r="A42" s="2" t="s">
        <v>57</v>
      </c>
      <c r="C42" s="6">
        <f>'CE-DER'!B39</f>
        <v>272034021.185969</v>
      </c>
      <c r="D42" s="17"/>
      <c r="E42" s="16"/>
      <c r="F42" s="6"/>
      <c r="G42" s="6"/>
    </row>
    <row r="44" spans="1:7" ht="18" thickBot="1" x14ac:dyDescent="0.3">
      <c r="A44" s="5">
        <v>2050</v>
      </c>
      <c r="B44" s="3" t="s">
        <v>40</v>
      </c>
      <c r="C44" s="3" t="s">
        <v>39</v>
      </c>
      <c r="D44" s="3"/>
      <c r="E44" s="3"/>
      <c r="F44" s="3"/>
      <c r="G44" s="18"/>
    </row>
    <row r="45" spans="1:7" ht="18" thickTop="1" x14ac:dyDescent="0.25">
      <c r="A45" s="2" t="s">
        <v>23</v>
      </c>
      <c r="C45" s="6">
        <f>BAU!B40</f>
        <v>615568045.14637899</v>
      </c>
      <c r="D45" s="17"/>
      <c r="E45" s="16"/>
      <c r="F45" s="6"/>
      <c r="G45" s="6"/>
    </row>
    <row r="46" spans="1:7" x14ac:dyDescent="0.25">
      <c r="A46" s="2" t="s">
        <v>55</v>
      </c>
      <c r="C46" s="6">
        <f>'BAU-DER'!B40</f>
        <v>619353810.20145297</v>
      </c>
      <c r="D46" s="17"/>
      <c r="E46" s="16"/>
      <c r="F46" s="6"/>
      <c r="G46" s="6"/>
    </row>
    <row r="47" spans="1:7" x14ac:dyDescent="0.25">
      <c r="A47" s="2" t="s">
        <v>56</v>
      </c>
      <c r="C47" s="6">
        <f>CE!B40</f>
        <v>87584711.213746995</v>
      </c>
      <c r="D47" s="17"/>
      <c r="E47" s="16"/>
      <c r="F47" s="6"/>
      <c r="G47" s="6"/>
    </row>
    <row r="48" spans="1:7" x14ac:dyDescent="0.25">
      <c r="A48" s="2" t="s">
        <v>57</v>
      </c>
      <c r="C48" s="6">
        <f>'CE-DER'!B40</f>
        <v>86829788.099853009</v>
      </c>
      <c r="D48" s="17"/>
      <c r="E48" s="16"/>
      <c r="F48" s="6"/>
      <c r="G48" s="6"/>
    </row>
    <row r="51" spans="1:5" x14ac:dyDescent="0.25">
      <c r="A51" s="2" t="s">
        <v>45</v>
      </c>
      <c r="B51" s="2" t="s">
        <v>23</v>
      </c>
      <c r="C51" s="2" t="s">
        <v>55</v>
      </c>
      <c r="D51" s="2" t="s">
        <v>56</v>
      </c>
      <c r="E51" s="2" t="s">
        <v>57</v>
      </c>
    </row>
    <row r="52" spans="1:5" x14ac:dyDescent="0.25">
      <c r="A52" s="2">
        <v>2018</v>
      </c>
      <c r="B52" s="21">
        <f>$C3</f>
        <v>1797093951.064676</v>
      </c>
      <c r="C52" s="21">
        <f>$C4</f>
        <v>1797093951.064676</v>
      </c>
      <c r="D52" s="21">
        <f>$C5</f>
        <v>1797093951.064676</v>
      </c>
      <c r="E52" s="21">
        <f>$C6</f>
        <v>1797120076.679045</v>
      </c>
    </row>
    <row r="53" spans="1:5" x14ac:dyDescent="0.25">
      <c r="A53" s="2">
        <v>2019</v>
      </c>
      <c r="B53" s="21">
        <f>AVERAGE(B52,B54)</f>
        <v>1926012305.0749264</v>
      </c>
      <c r="C53" s="21">
        <f t="shared" ref="C53:E53" si="0">AVERAGE(C52,C54)</f>
        <v>1934299098.799752</v>
      </c>
      <c r="D53" s="21">
        <f t="shared" si="0"/>
        <v>1824664999.2762055</v>
      </c>
      <c r="E53" s="21">
        <f t="shared" si="0"/>
        <v>1825258294.5332675</v>
      </c>
    </row>
    <row r="54" spans="1:5" x14ac:dyDescent="0.25">
      <c r="A54" s="2">
        <v>2020</v>
      </c>
      <c r="B54" s="21">
        <f>$C9</f>
        <v>2054930659.0851769</v>
      </c>
      <c r="C54" s="21">
        <f>$C10</f>
        <v>2071504246.5348279</v>
      </c>
      <c r="D54" s="21">
        <f>$C11</f>
        <v>1852236047.487735</v>
      </c>
      <c r="E54" s="21">
        <f>$C12</f>
        <v>1853396512.38749</v>
      </c>
    </row>
    <row r="55" spans="1:5" x14ac:dyDescent="0.25">
      <c r="A55" s="2">
        <v>2021</v>
      </c>
      <c r="B55" s="21">
        <f>(B$59-B$54)/($A$59-$A$54)*($A55-$A$54)+B$54</f>
        <v>2019585337.9779897</v>
      </c>
      <c r="C55" s="21">
        <f t="shared" ref="C55:E55" si="1">(C$59-C$54)/($A$59-$A$54)*($A55-$A$54)+C$54</f>
        <v>2038091163.5663648</v>
      </c>
      <c r="D55" s="21">
        <f t="shared" si="1"/>
        <v>1785409455.8189332</v>
      </c>
      <c r="E55" s="21">
        <f t="shared" si="1"/>
        <v>1786783701.0169625</v>
      </c>
    </row>
    <row r="56" spans="1:5" x14ac:dyDescent="0.25">
      <c r="A56" s="2">
        <v>2022</v>
      </c>
      <c r="B56" s="21">
        <f t="shared" ref="B56:E58" si="2">(B$59-B$54)/($A$59-$A$54)*($A56-$A$54)+B$54</f>
        <v>1984240016.8708026</v>
      </c>
      <c r="C56" s="21">
        <f t="shared" si="2"/>
        <v>2004678080.5979016</v>
      </c>
      <c r="D56" s="21">
        <f t="shared" si="2"/>
        <v>1718582864.1501315</v>
      </c>
      <c r="E56" s="21">
        <f t="shared" si="2"/>
        <v>1720170889.6464348</v>
      </c>
    </row>
    <row r="57" spans="1:5" x14ac:dyDescent="0.25">
      <c r="A57" s="2">
        <v>2023</v>
      </c>
      <c r="B57" s="21">
        <f t="shared" si="2"/>
        <v>1948894695.7636154</v>
      </c>
      <c r="C57" s="21">
        <f t="shared" si="2"/>
        <v>1971264997.6294384</v>
      </c>
      <c r="D57" s="21">
        <f t="shared" si="2"/>
        <v>1651756272.4813297</v>
      </c>
      <c r="E57" s="21">
        <f t="shared" si="2"/>
        <v>1653558078.2759073</v>
      </c>
    </row>
    <row r="58" spans="1:5" x14ac:dyDescent="0.25">
      <c r="A58" s="2">
        <v>2024</v>
      </c>
      <c r="B58" s="21">
        <f t="shared" si="2"/>
        <v>1913549374.6564283</v>
      </c>
      <c r="C58" s="21">
        <f t="shared" si="2"/>
        <v>1937851914.6609752</v>
      </c>
      <c r="D58" s="21">
        <f t="shared" si="2"/>
        <v>1584929680.8125279</v>
      </c>
      <c r="E58" s="21">
        <f t="shared" si="2"/>
        <v>1586945266.9053795</v>
      </c>
    </row>
    <row r="59" spans="1:5" x14ac:dyDescent="0.25">
      <c r="A59" s="2">
        <v>2025</v>
      </c>
      <c r="B59" s="21">
        <f>$C15</f>
        <v>1878204053.5492411</v>
      </c>
      <c r="C59" s="21">
        <f>$C16</f>
        <v>1904438831.692512</v>
      </c>
      <c r="D59" s="21">
        <f>$C17</f>
        <v>1518103089.1437261</v>
      </c>
      <c r="E59" s="21">
        <f>$C18</f>
        <v>1520332455.534852</v>
      </c>
    </row>
    <row r="60" spans="1:5" x14ac:dyDescent="0.25">
      <c r="A60" s="2">
        <v>2026</v>
      </c>
      <c r="B60" s="21">
        <f>(B$64-B$59)/($A$64-$A$59)*($A60-$A$59)+B$59</f>
        <v>1784137884.6131186</v>
      </c>
      <c r="C60" s="21">
        <f t="shared" ref="C60:E60" si="3">(C$64-C$59)/($A$64-$A$59)*($A60-$A$59)+C$59</f>
        <v>1803672044.0294602</v>
      </c>
      <c r="D60" s="21">
        <f t="shared" si="3"/>
        <v>1428541473.7642546</v>
      </c>
      <c r="E60" s="21">
        <f t="shared" si="3"/>
        <v>1430428192.3333533</v>
      </c>
    </row>
    <row r="61" spans="1:5" x14ac:dyDescent="0.25">
      <c r="A61" s="2">
        <v>2027</v>
      </c>
      <c r="B61" s="21">
        <f t="shared" ref="B61:E63" si="4">(B$64-B$59)/($A$64-$A$59)*($A61-$A$59)+B$59</f>
        <v>1690071715.6769962</v>
      </c>
      <c r="C61" s="21">
        <f t="shared" si="4"/>
        <v>1702905256.3664083</v>
      </c>
      <c r="D61" s="21">
        <f t="shared" si="4"/>
        <v>1338979858.3847828</v>
      </c>
      <c r="E61" s="21">
        <f t="shared" si="4"/>
        <v>1340523929.1318545</v>
      </c>
    </row>
    <row r="62" spans="1:5" x14ac:dyDescent="0.25">
      <c r="A62" s="2">
        <v>2028</v>
      </c>
      <c r="B62" s="21">
        <f t="shared" si="4"/>
        <v>1596005546.7408738</v>
      </c>
      <c r="C62" s="21">
        <f t="shared" si="4"/>
        <v>1602138468.7033567</v>
      </c>
      <c r="D62" s="21">
        <f t="shared" si="4"/>
        <v>1249418243.0053113</v>
      </c>
      <c r="E62" s="21">
        <f t="shared" si="4"/>
        <v>1250619665.9303555</v>
      </c>
    </row>
    <row r="63" spans="1:5" x14ac:dyDescent="0.25">
      <c r="A63" s="2">
        <v>2029</v>
      </c>
      <c r="B63" s="21">
        <f t="shared" si="4"/>
        <v>1501939377.8047514</v>
      </c>
      <c r="C63" s="21">
        <f t="shared" si="4"/>
        <v>1501371681.0403049</v>
      </c>
      <c r="D63" s="21">
        <f t="shared" si="4"/>
        <v>1159856627.6258397</v>
      </c>
      <c r="E63" s="21">
        <f t="shared" si="4"/>
        <v>1160715402.7288568</v>
      </c>
    </row>
    <row r="64" spans="1:5" x14ac:dyDescent="0.25">
      <c r="A64" s="2">
        <v>2030</v>
      </c>
      <c r="B64" s="21">
        <f>$C21</f>
        <v>1407873208.868629</v>
      </c>
      <c r="C64" s="21">
        <f>$C22</f>
        <v>1400604893.3772531</v>
      </c>
      <c r="D64" s="21">
        <f>$C23</f>
        <v>1070295012.2463681</v>
      </c>
      <c r="E64" s="21">
        <f>$C24</f>
        <v>1070811139.5273581</v>
      </c>
    </row>
    <row r="65" spans="1:5" x14ac:dyDescent="0.25">
      <c r="A65" s="2">
        <v>2031</v>
      </c>
      <c r="B65" s="21">
        <f>(B$69-B$64)/($A$69-$A$64)*($A65-$A$64)+B$64</f>
        <v>1316839686.7257733</v>
      </c>
      <c r="C65" s="21">
        <f t="shared" ref="C65:E65" si="5">(C$69-C$64)/($A$69-$A$64)*($A65-$A$64)+C$64</f>
        <v>1307882782.3213596</v>
      </c>
      <c r="D65" s="21">
        <f t="shared" si="5"/>
        <v>984669310.18258643</v>
      </c>
      <c r="E65" s="21">
        <f t="shared" si="5"/>
        <v>985034555.96090901</v>
      </c>
    </row>
    <row r="66" spans="1:5" x14ac:dyDescent="0.25">
      <c r="A66" s="2">
        <v>2032</v>
      </c>
      <c r="B66" s="21">
        <f t="shared" ref="B66:E68" si="6">(B$69-B$64)/($A$69-$A$64)*($A66-$A$64)+B$64</f>
        <v>1225806164.5829177</v>
      </c>
      <c r="C66" s="21">
        <f t="shared" si="6"/>
        <v>1215160671.2654662</v>
      </c>
      <c r="D66" s="21">
        <f t="shared" si="6"/>
        <v>899043608.11880481</v>
      </c>
      <c r="E66" s="21">
        <f t="shared" si="6"/>
        <v>899257972.39446008</v>
      </c>
    </row>
    <row r="67" spans="1:5" x14ac:dyDescent="0.25">
      <c r="A67" s="2">
        <v>2033</v>
      </c>
      <c r="B67" s="21">
        <f t="shared" si="6"/>
        <v>1134772642.440062</v>
      </c>
      <c r="C67" s="21">
        <f t="shared" si="6"/>
        <v>1122438560.2095728</v>
      </c>
      <c r="D67" s="21">
        <f t="shared" si="6"/>
        <v>813417906.05502319</v>
      </c>
      <c r="E67" s="21">
        <f t="shared" si="6"/>
        <v>813481388.82801104</v>
      </c>
    </row>
    <row r="68" spans="1:5" x14ac:dyDescent="0.25">
      <c r="A68" s="2">
        <v>2034</v>
      </c>
      <c r="B68" s="21">
        <f t="shared" si="6"/>
        <v>1043739120.2972066</v>
      </c>
      <c r="C68" s="21">
        <f t="shared" si="6"/>
        <v>1029716449.1536794</v>
      </c>
      <c r="D68" s="21">
        <f t="shared" si="6"/>
        <v>727792203.99124157</v>
      </c>
      <c r="E68" s="21">
        <f t="shared" si="6"/>
        <v>727704805.26156211</v>
      </c>
    </row>
    <row r="69" spans="1:5" x14ac:dyDescent="0.25">
      <c r="A69" s="2">
        <v>2035</v>
      </c>
      <c r="B69" s="21">
        <f>$C27</f>
        <v>952705598.154351</v>
      </c>
      <c r="C69" s="21">
        <f>$C28</f>
        <v>936994338.09778595</v>
      </c>
      <c r="D69" s="21">
        <f>$C29</f>
        <v>642166501.92745996</v>
      </c>
      <c r="E69" s="21">
        <f>$C30</f>
        <v>641928221.69511306</v>
      </c>
    </row>
    <row r="70" spans="1:5" x14ac:dyDescent="0.25">
      <c r="A70" s="2">
        <v>2036</v>
      </c>
      <c r="B70" s="21">
        <f>(B$74-B$69)/($A$74-$A$69)*($A70-$A$69)+B$69</f>
        <v>908907155.59169877</v>
      </c>
      <c r="C70" s="21">
        <f t="shared" ref="C70:E70" si="7">(C$74-C$69)/($A$74-$A$69)*($A70-$A$69)+C$69</f>
        <v>890760468.67002499</v>
      </c>
      <c r="D70" s="21">
        <f t="shared" si="7"/>
        <v>605302636.05068362</v>
      </c>
      <c r="E70" s="21">
        <f t="shared" si="7"/>
        <v>605076606.48723042</v>
      </c>
    </row>
    <row r="71" spans="1:5" x14ac:dyDescent="0.25">
      <c r="A71" s="2">
        <v>2037</v>
      </c>
      <c r="B71" s="21">
        <f t="shared" ref="B71:E73" si="8">(B$74-B$69)/($A$74-$A$69)*($A71-$A$69)+B$69</f>
        <v>865108713.02904665</v>
      </c>
      <c r="C71" s="21">
        <f t="shared" si="8"/>
        <v>844526599.24226391</v>
      </c>
      <c r="D71" s="21">
        <f t="shared" si="8"/>
        <v>568438770.17390716</v>
      </c>
      <c r="E71" s="21">
        <f t="shared" si="8"/>
        <v>568224991.2793479</v>
      </c>
    </row>
    <row r="72" spans="1:5" x14ac:dyDescent="0.25">
      <c r="A72" s="2">
        <v>2038</v>
      </c>
      <c r="B72" s="21">
        <f t="shared" si="8"/>
        <v>821310270.46639442</v>
      </c>
      <c r="C72" s="21">
        <f t="shared" si="8"/>
        <v>798292729.81450295</v>
      </c>
      <c r="D72" s="21">
        <f t="shared" si="8"/>
        <v>531574904.29713082</v>
      </c>
      <c r="E72" s="21">
        <f t="shared" si="8"/>
        <v>531373376.07146525</v>
      </c>
    </row>
    <row r="73" spans="1:5" x14ac:dyDescent="0.25">
      <c r="A73" s="2">
        <v>2039</v>
      </c>
      <c r="B73" s="21">
        <f t="shared" si="8"/>
        <v>777511827.90374231</v>
      </c>
      <c r="C73" s="21">
        <f t="shared" si="8"/>
        <v>752058860.38674188</v>
      </c>
      <c r="D73" s="21">
        <f t="shared" si="8"/>
        <v>494711038.42035443</v>
      </c>
      <c r="E73" s="21">
        <f t="shared" si="8"/>
        <v>494521760.86358261</v>
      </c>
    </row>
    <row r="74" spans="1:5" x14ac:dyDescent="0.25">
      <c r="A74" s="2">
        <v>2040</v>
      </c>
      <c r="B74" s="21">
        <f>$C33</f>
        <v>733713385.34109008</v>
      </c>
      <c r="C74" s="21">
        <f>$C34</f>
        <v>705824990.95898092</v>
      </c>
      <c r="D74" s="21">
        <f>$C35</f>
        <v>457847172.54357803</v>
      </c>
      <c r="E74" s="21">
        <f>$C36</f>
        <v>457670145.65570003</v>
      </c>
    </row>
    <row r="75" spans="1:5" x14ac:dyDescent="0.25">
      <c r="A75" s="2">
        <v>2041</v>
      </c>
      <c r="B75" s="21">
        <f>(B$79-B$74)/($A$79-$A$74)*($A75-$A$74)+B$74</f>
        <v>714219542.65192187</v>
      </c>
      <c r="C75" s="21">
        <f t="shared" ref="C75:E75" si="9">(C$79-C$74)/($A$79-$A$74)*($A75-$A$74)+C$74</f>
        <v>693578609.68676114</v>
      </c>
      <c r="D75" s="21">
        <f t="shared" si="9"/>
        <v>420830957.89734423</v>
      </c>
      <c r="E75" s="21">
        <f t="shared" si="9"/>
        <v>420542920.7617538</v>
      </c>
    </row>
    <row r="76" spans="1:5" x14ac:dyDescent="0.25">
      <c r="A76" s="2">
        <v>2042</v>
      </c>
      <c r="B76" s="21">
        <f t="shared" ref="B76:E78" si="10">(B$79-B$74)/($A$79-$A$74)*($A76-$A$74)+B$74</f>
        <v>694725699.96275365</v>
      </c>
      <c r="C76" s="21">
        <f t="shared" si="10"/>
        <v>681332228.41454136</v>
      </c>
      <c r="D76" s="21">
        <f t="shared" si="10"/>
        <v>383814743.25111043</v>
      </c>
      <c r="E76" s="21">
        <f t="shared" si="10"/>
        <v>383415695.86780763</v>
      </c>
    </row>
    <row r="77" spans="1:5" x14ac:dyDescent="0.25">
      <c r="A77" s="2">
        <v>2043</v>
      </c>
      <c r="B77" s="21">
        <f t="shared" si="10"/>
        <v>675231857.27358544</v>
      </c>
      <c r="C77" s="21">
        <f t="shared" si="10"/>
        <v>669085847.14232159</v>
      </c>
      <c r="D77" s="21">
        <f t="shared" si="10"/>
        <v>346798528.60487658</v>
      </c>
      <c r="E77" s="21">
        <f t="shared" si="10"/>
        <v>346288470.9738614</v>
      </c>
    </row>
    <row r="78" spans="1:5" x14ac:dyDescent="0.25">
      <c r="A78" s="2">
        <v>2044</v>
      </c>
      <c r="B78" s="21">
        <f t="shared" si="10"/>
        <v>655738014.58441722</v>
      </c>
      <c r="C78" s="21">
        <f t="shared" si="10"/>
        <v>656839465.87010181</v>
      </c>
      <c r="D78" s="21">
        <f t="shared" si="10"/>
        <v>309782313.95864278</v>
      </c>
      <c r="E78" s="21">
        <f t="shared" si="10"/>
        <v>309161246.07991517</v>
      </c>
    </row>
    <row r="79" spans="1:5" x14ac:dyDescent="0.25">
      <c r="A79" s="2">
        <v>2045</v>
      </c>
      <c r="B79" s="21">
        <f>$C39</f>
        <v>636244171.89524901</v>
      </c>
      <c r="C79" s="21">
        <f>$C40</f>
        <v>644593084.59788203</v>
      </c>
      <c r="D79" s="21">
        <f>$C41</f>
        <v>272766099.31240898</v>
      </c>
      <c r="E79" s="21">
        <f>$C42</f>
        <v>272034021.185969</v>
      </c>
    </row>
    <row r="80" spans="1:5" x14ac:dyDescent="0.25">
      <c r="A80" s="2">
        <v>2046</v>
      </c>
      <c r="B80" s="21">
        <f>(B$84-B$79)/($A$84-$A$79)*($A80-$A$79)+B$79</f>
        <v>632108946.54547501</v>
      </c>
      <c r="C80" s="21">
        <f t="shared" ref="C80:E80" si="11">(C$84-C$79)/($A$84-$A$79)*($A80-$A$79)+C$79</f>
        <v>639545229.71859622</v>
      </c>
      <c r="D80" s="21">
        <f t="shared" si="11"/>
        <v>235729821.6926766</v>
      </c>
      <c r="E80" s="21">
        <f t="shared" si="11"/>
        <v>234993174.56874579</v>
      </c>
    </row>
    <row r="81" spans="1:6" x14ac:dyDescent="0.25">
      <c r="A81" s="2">
        <v>2047</v>
      </c>
      <c r="B81" s="21">
        <f t="shared" ref="B81:E83" si="12">(B$84-B$79)/($A$84-$A$79)*($A81-$A$79)+B$79</f>
        <v>627973721.195701</v>
      </c>
      <c r="C81" s="21">
        <f t="shared" si="12"/>
        <v>634497374.83931041</v>
      </c>
      <c r="D81" s="21">
        <f t="shared" si="12"/>
        <v>198693544.07294419</v>
      </c>
      <c r="E81" s="21">
        <f t="shared" si="12"/>
        <v>197952327.95152259</v>
      </c>
    </row>
    <row r="82" spans="1:6" x14ac:dyDescent="0.25">
      <c r="A82" s="2">
        <v>2048</v>
      </c>
      <c r="B82" s="21">
        <f t="shared" si="12"/>
        <v>623838495.845927</v>
      </c>
      <c r="C82" s="21">
        <f t="shared" si="12"/>
        <v>629449519.9600246</v>
      </c>
      <c r="D82" s="21">
        <f t="shared" si="12"/>
        <v>161657266.45321178</v>
      </c>
      <c r="E82" s="21">
        <f t="shared" si="12"/>
        <v>160911481.33429942</v>
      </c>
    </row>
    <row r="83" spans="1:6" x14ac:dyDescent="0.25">
      <c r="A83" s="2">
        <v>2049</v>
      </c>
      <c r="B83" s="21">
        <f t="shared" si="12"/>
        <v>619703270.496153</v>
      </c>
      <c r="C83" s="21">
        <f t="shared" si="12"/>
        <v>624401665.08073878</v>
      </c>
      <c r="D83" s="21">
        <f t="shared" si="12"/>
        <v>124620988.8334794</v>
      </c>
      <c r="E83" s="21">
        <f t="shared" si="12"/>
        <v>123870634.71707621</v>
      </c>
    </row>
    <row r="84" spans="1:6" x14ac:dyDescent="0.25">
      <c r="A84" s="2">
        <v>2050</v>
      </c>
      <c r="B84" s="21">
        <f>$C45</f>
        <v>615568045.14637899</v>
      </c>
      <c r="C84" s="21">
        <f>$C46</f>
        <v>619353810.20145297</v>
      </c>
      <c r="D84" s="21">
        <f>$C47</f>
        <v>87584711.213746995</v>
      </c>
      <c r="E84" s="21">
        <f>$C48</f>
        <v>86829788.099853009</v>
      </c>
    </row>
    <row r="86" spans="1:6" x14ac:dyDescent="0.25">
      <c r="A86" s="2" t="s">
        <v>46</v>
      </c>
      <c r="B86" s="2" t="s">
        <v>23</v>
      </c>
      <c r="C86" s="2" t="s">
        <v>55</v>
      </c>
      <c r="D86" s="2" t="s">
        <v>56</v>
      </c>
      <c r="E86" s="2" t="s">
        <v>57</v>
      </c>
    </row>
    <row r="87" spans="1:6" x14ac:dyDescent="0.25">
      <c r="A87" s="2">
        <v>2018</v>
      </c>
      <c r="B87" s="21">
        <f>B52</f>
        <v>1797093951.064676</v>
      </c>
      <c r="C87" s="21">
        <f t="shared" ref="C87:E87" si="13">C52</f>
        <v>1797093951.064676</v>
      </c>
      <c r="D87" s="21">
        <f t="shared" si="13"/>
        <v>1797093951.064676</v>
      </c>
      <c r="E87" s="21">
        <f t="shared" si="13"/>
        <v>1797120076.679045</v>
      </c>
      <c r="F87" s="31">
        <f>B87-E87</f>
        <v>-26125.614368915558</v>
      </c>
    </row>
    <row r="88" spans="1:6" x14ac:dyDescent="0.25">
      <c r="A88" s="2">
        <v>2019</v>
      </c>
      <c r="B88" s="21">
        <f>B87+B53</f>
        <v>3723106256.1396027</v>
      </c>
      <c r="C88" s="21">
        <f t="shared" ref="C88:E103" si="14">C87+C53</f>
        <v>3731393049.864428</v>
      </c>
      <c r="D88" s="21">
        <f t="shared" si="14"/>
        <v>3621758950.3408813</v>
      </c>
      <c r="E88" s="21">
        <f t="shared" si="14"/>
        <v>3622378371.2123127</v>
      </c>
      <c r="F88" s="31">
        <f t="shared" ref="F88:F119" si="15">B88-E88</f>
        <v>100727884.92728996</v>
      </c>
    </row>
    <row r="89" spans="1:6" x14ac:dyDescent="0.25">
      <c r="A89" s="2">
        <v>2020</v>
      </c>
      <c r="B89" s="21">
        <f t="shared" ref="B89:E104" si="16">B88+B54</f>
        <v>5778036915.2247791</v>
      </c>
      <c r="C89" s="21">
        <f t="shared" si="14"/>
        <v>5802897296.3992558</v>
      </c>
      <c r="D89" s="21">
        <f t="shared" si="14"/>
        <v>5473994997.8286161</v>
      </c>
      <c r="E89" s="21">
        <f t="shared" si="14"/>
        <v>5475774883.599803</v>
      </c>
      <c r="F89" s="31">
        <f t="shared" si="15"/>
        <v>302262031.62497616</v>
      </c>
    </row>
    <row r="90" spans="1:6" x14ac:dyDescent="0.25">
      <c r="A90" s="2">
        <v>2021</v>
      </c>
      <c r="B90" s="21">
        <f t="shared" si="16"/>
        <v>7797622253.2027683</v>
      </c>
      <c r="C90" s="21">
        <f t="shared" si="14"/>
        <v>7840988459.96562</v>
      </c>
      <c r="D90" s="21">
        <f t="shared" si="14"/>
        <v>7259404453.6475496</v>
      </c>
      <c r="E90" s="21">
        <f t="shared" si="14"/>
        <v>7262558584.616766</v>
      </c>
      <c r="F90" s="31">
        <f t="shared" si="15"/>
        <v>535063668.58600235</v>
      </c>
    </row>
    <row r="91" spans="1:6" x14ac:dyDescent="0.25">
      <c r="A91" s="2">
        <v>2022</v>
      </c>
      <c r="B91" s="21">
        <f t="shared" si="16"/>
        <v>9781862270.0735703</v>
      </c>
      <c r="C91" s="21">
        <f t="shared" si="14"/>
        <v>9845666540.5635223</v>
      </c>
      <c r="D91" s="21">
        <f t="shared" si="14"/>
        <v>8977987317.7976818</v>
      </c>
      <c r="E91" s="21">
        <f t="shared" si="14"/>
        <v>8982729474.2632008</v>
      </c>
      <c r="F91" s="31">
        <f t="shared" si="15"/>
        <v>799132795.81036949</v>
      </c>
    </row>
    <row r="92" spans="1:6" x14ac:dyDescent="0.25">
      <c r="A92" s="2">
        <v>2023</v>
      </c>
      <c r="B92" s="21">
        <f t="shared" si="16"/>
        <v>11730756965.837185</v>
      </c>
      <c r="C92" s="21">
        <f t="shared" si="14"/>
        <v>11816931538.192961</v>
      </c>
      <c r="D92" s="21">
        <f t="shared" si="14"/>
        <v>10629743590.279011</v>
      </c>
      <c r="E92" s="21">
        <f t="shared" si="14"/>
        <v>10636287552.539108</v>
      </c>
      <c r="F92" s="31">
        <f t="shared" si="15"/>
        <v>1094469413.2980766</v>
      </c>
    </row>
    <row r="93" spans="1:6" x14ac:dyDescent="0.25">
      <c r="A93" s="2">
        <v>2024</v>
      </c>
      <c r="B93" s="21">
        <f t="shared" si="16"/>
        <v>13644306340.493614</v>
      </c>
      <c r="C93" s="21">
        <f t="shared" si="14"/>
        <v>13754783452.853935</v>
      </c>
      <c r="D93" s="21">
        <f t="shared" si="14"/>
        <v>12214673271.091539</v>
      </c>
      <c r="E93" s="21">
        <f t="shared" si="14"/>
        <v>12223232819.444489</v>
      </c>
      <c r="F93" s="31">
        <f t="shared" si="15"/>
        <v>1421073521.0491257</v>
      </c>
    </row>
    <row r="94" spans="1:6" x14ac:dyDescent="0.25">
      <c r="A94" s="2">
        <v>2025</v>
      </c>
      <c r="B94" s="21">
        <f t="shared" si="16"/>
        <v>15522510394.042854</v>
      </c>
      <c r="C94" s="21">
        <f t="shared" si="14"/>
        <v>15659222284.546448</v>
      </c>
      <c r="D94" s="21">
        <f t="shared" si="14"/>
        <v>13732776360.235266</v>
      </c>
      <c r="E94" s="21">
        <f t="shared" si="14"/>
        <v>13743565274.97934</v>
      </c>
      <c r="F94" s="31">
        <f t="shared" si="15"/>
        <v>1778945119.0635147</v>
      </c>
    </row>
    <row r="95" spans="1:6" x14ac:dyDescent="0.25">
      <c r="A95" s="2">
        <v>2026</v>
      </c>
      <c r="B95" s="21">
        <f t="shared" si="16"/>
        <v>17306648278.655972</v>
      </c>
      <c r="C95" s="21">
        <f t="shared" si="14"/>
        <v>17462894328.575909</v>
      </c>
      <c r="D95" s="21">
        <f t="shared" si="14"/>
        <v>15161317833.999519</v>
      </c>
      <c r="E95" s="21">
        <f t="shared" si="14"/>
        <v>15173993467.312693</v>
      </c>
      <c r="F95" s="31">
        <f t="shared" si="15"/>
        <v>2132654811.3432789</v>
      </c>
    </row>
    <row r="96" spans="1:6" x14ac:dyDescent="0.25">
      <c r="A96" s="2">
        <v>2027</v>
      </c>
      <c r="B96" s="21">
        <f t="shared" si="16"/>
        <v>18996719994.33297</v>
      </c>
      <c r="C96" s="21">
        <f t="shared" si="14"/>
        <v>19165799584.942318</v>
      </c>
      <c r="D96" s="21">
        <f t="shared" si="14"/>
        <v>16500297692.384302</v>
      </c>
      <c r="E96" s="21">
        <f t="shared" si="14"/>
        <v>16514517396.444548</v>
      </c>
      <c r="F96" s="31">
        <f t="shared" si="15"/>
        <v>2482202597.888422</v>
      </c>
    </row>
    <row r="97" spans="1:6" x14ac:dyDescent="0.25">
      <c r="A97" s="2">
        <v>2028</v>
      </c>
      <c r="B97" s="21">
        <f t="shared" si="16"/>
        <v>20592725541.073845</v>
      </c>
      <c r="C97" s="21">
        <f t="shared" si="14"/>
        <v>20767938053.645676</v>
      </c>
      <c r="D97" s="21">
        <f t="shared" si="14"/>
        <v>17749715935.389614</v>
      </c>
      <c r="E97" s="21">
        <f t="shared" si="14"/>
        <v>17765137062.374905</v>
      </c>
      <c r="F97" s="31">
        <f t="shared" si="15"/>
        <v>2827588478.6989403</v>
      </c>
    </row>
    <row r="98" spans="1:6" x14ac:dyDescent="0.25">
      <c r="A98" s="2">
        <v>2029</v>
      </c>
      <c r="B98" s="21">
        <f t="shared" si="16"/>
        <v>22094664918.878597</v>
      </c>
      <c r="C98" s="21">
        <f t="shared" si="14"/>
        <v>22269309734.685982</v>
      </c>
      <c r="D98" s="21">
        <f t="shared" si="14"/>
        <v>18909572563.015453</v>
      </c>
      <c r="E98" s="21">
        <f t="shared" si="14"/>
        <v>18925852465.10376</v>
      </c>
      <c r="F98" s="31">
        <f t="shared" si="15"/>
        <v>3168812453.7748375</v>
      </c>
    </row>
    <row r="99" spans="1:6" x14ac:dyDescent="0.25">
      <c r="A99" s="2">
        <v>2030</v>
      </c>
      <c r="B99" s="21">
        <f t="shared" si="16"/>
        <v>23502538127.747227</v>
      </c>
      <c r="C99" s="21">
        <f t="shared" si="14"/>
        <v>23669914628.063236</v>
      </c>
      <c r="D99" s="21">
        <f t="shared" si="14"/>
        <v>19979867575.261822</v>
      </c>
      <c r="E99" s="21">
        <f t="shared" si="14"/>
        <v>19996663604.631119</v>
      </c>
      <c r="F99" s="31">
        <f t="shared" si="15"/>
        <v>3505874523.1161079</v>
      </c>
    </row>
    <row r="100" spans="1:6" x14ac:dyDescent="0.25">
      <c r="A100" s="2">
        <v>2031</v>
      </c>
      <c r="B100" s="21">
        <f t="shared" si="16"/>
        <v>24819377814.473</v>
      </c>
      <c r="C100" s="21">
        <f t="shared" si="14"/>
        <v>24977797410.384598</v>
      </c>
      <c r="D100" s="21">
        <f t="shared" si="14"/>
        <v>20964536885.444408</v>
      </c>
      <c r="E100" s="21">
        <f t="shared" si="14"/>
        <v>20981698160.59203</v>
      </c>
      <c r="F100" s="31">
        <f t="shared" si="15"/>
        <v>3837679653.88097</v>
      </c>
    </row>
    <row r="101" spans="1:6" x14ac:dyDescent="0.25">
      <c r="A101" s="2">
        <v>2032</v>
      </c>
      <c r="B101" s="21">
        <f t="shared" si="16"/>
        <v>26045183979.055916</v>
      </c>
      <c r="C101" s="21">
        <f t="shared" si="14"/>
        <v>26192958081.650063</v>
      </c>
      <c r="D101" s="21">
        <f t="shared" si="14"/>
        <v>21863580493.563213</v>
      </c>
      <c r="E101" s="21">
        <f t="shared" si="14"/>
        <v>21880956132.986488</v>
      </c>
      <c r="F101" s="31">
        <f t="shared" si="15"/>
        <v>4164227846.0694275</v>
      </c>
    </row>
    <row r="102" spans="1:6" x14ac:dyDescent="0.25">
      <c r="A102" s="2">
        <v>2033</v>
      </c>
      <c r="B102" s="21">
        <f t="shared" si="16"/>
        <v>27179956621.495979</v>
      </c>
      <c r="C102" s="21">
        <f t="shared" si="14"/>
        <v>27315396641.859634</v>
      </c>
      <c r="D102" s="21">
        <f t="shared" si="14"/>
        <v>22676998399.618237</v>
      </c>
      <c r="E102" s="21">
        <f t="shared" si="14"/>
        <v>22694437521.814499</v>
      </c>
      <c r="F102" s="31">
        <f t="shared" si="15"/>
        <v>4485519099.6814804</v>
      </c>
    </row>
    <row r="103" spans="1:6" x14ac:dyDescent="0.25">
      <c r="A103" s="2">
        <v>2034</v>
      </c>
      <c r="B103" s="21">
        <f t="shared" si="16"/>
        <v>28223695741.793186</v>
      </c>
      <c r="C103" s="21">
        <f t="shared" si="14"/>
        <v>28345113091.013313</v>
      </c>
      <c r="D103" s="21">
        <f t="shared" si="14"/>
        <v>23404790603.609478</v>
      </c>
      <c r="E103" s="21">
        <f t="shared" si="14"/>
        <v>23422142327.076061</v>
      </c>
      <c r="F103" s="31">
        <f t="shared" si="15"/>
        <v>4801553414.7171249</v>
      </c>
    </row>
    <row r="104" spans="1:6" x14ac:dyDescent="0.25">
      <c r="A104" s="2">
        <v>2035</v>
      </c>
      <c r="B104" s="21">
        <f t="shared" si="16"/>
        <v>29176401339.947536</v>
      </c>
      <c r="C104" s="21">
        <f t="shared" si="16"/>
        <v>29282107429.111099</v>
      </c>
      <c r="D104" s="21">
        <f t="shared" si="16"/>
        <v>24046957105.536938</v>
      </c>
      <c r="E104" s="21">
        <f t="shared" si="16"/>
        <v>24064070548.771175</v>
      </c>
      <c r="F104" s="31">
        <f t="shared" si="15"/>
        <v>5112330791.1763611</v>
      </c>
    </row>
    <row r="105" spans="1:6" x14ac:dyDescent="0.25">
      <c r="A105" s="2">
        <v>2036</v>
      </c>
      <c r="B105" s="21">
        <f t="shared" ref="B105:E119" si="17">B104+B70</f>
        <v>30085308495.539234</v>
      </c>
      <c r="C105" s="21">
        <f t="shared" si="17"/>
        <v>30172867897.781124</v>
      </c>
      <c r="D105" s="21">
        <f t="shared" si="17"/>
        <v>24652259741.58762</v>
      </c>
      <c r="E105" s="21">
        <f t="shared" si="17"/>
        <v>24669147155.258408</v>
      </c>
      <c r="F105" s="31">
        <f t="shared" si="15"/>
        <v>5416161340.2808266</v>
      </c>
    </row>
    <row r="106" spans="1:6" x14ac:dyDescent="0.25">
      <c r="A106" s="2">
        <v>2037</v>
      </c>
      <c r="B106" s="21">
        <f t="shared" si="17"/>
        <v>30950417208.568279</v>
      </c>
      <c r="C106" s="21">
        <f t="shared" si="17"/>
        <v>31017394497.023388</v>
      </c>
      <c r="D106" s="21">
        <f t="shared" si="17"/>
        <v>25220698511.761528</v>
      </c>
      <c r="E106" s="21">
        <f t="shared" si="17"/>
        <v>25237372146.537754</v>
      </c>
      <c r="F106" s="31">
        <f t="shared" si="15"/>
        <v>5713045062.0305252</v>
      </c>
    </row>
    <row r="107" spans="1:6" x14ac:dyDescent="0.25">
      <c r="A107" s="2">
        <v>2038</v>
      </c>
      <c r="B107" s="21">
        <f t="shared" si="17"/>
        <v>31771727479.034676</v>
      </c>
      <c r="C107" s="21">
        <f t="shared" si="17"/>
        <v>31815687226.837891</v>
      </c>
      <c r="D107" s="21">
        <f t="shared" si="17"/>
        <v>25752273416.058659</v>
      </c>
      <c r="E107" s="21">
        <f t="shared" si="17"/>
        <v>25768745522.609219</v>
      </c>
      <c r="F107" s="31">
        <f t="shared" si="15"/>
        <v>6002981956.425457</v>
      </c>
    </row>
    <row r="108" spans="1:6" x14ac:dyDescent="0.25">
      <c r="A108" s="2">
        <v>2039</v>
      </c>
      <c r="B108" s="21">
        <f t="shared" si="17"/>
        <v>32549239306.938419</v>
      </c>
      <c r="C108" s="21">
        <f t="shared" si="17"/>
        <v>32567746087.224632</v>
      </c>
      <c r="D108" s="21">
        <f t="shared" si="17"/>
        <v>26246984454.479012</v>
      </c>
      <c r="E108" s="21">
        <f t="shared" si="17"/>
        <v>26263267283.472801</v>
      </c>
      <c r="F108" s="31">
        <f t="shared" si="15"/>
        <v>6285972023.4656181</v>
      </c>
    </row>
    <row r="109" spans="1:6" x14ac:dyDescent="0.25">
      <c r="A109" s="2">
        <v>2040</v>
      </c>
      <c r="B109" s="21">
        <f t="shared" si="17"/>
        <v>33282952692.27951</v>
      </c>
      <c r="C109" s="21">
        <f t="shared" si="17"/>
        <v>33273571078.183613</v>
      </c>
      <c r="D109" s="21">
        <f t="shared" si="17"/>
        <v>26704831627.022591</v>
      </c>
      <c r="E109" s="21">
        <f t="shared" si="17"/>
        <v>26720937429.128502</v>
      </c>
      <c r="F109" s="31">
        <f t="shared" si="15"/>
        <v>6562015263.1510086</v>
      </c>
    </row>
    <row r="110" spans="1:6" x14ac:dyDescent="0.25">
      <c r="A110" s="2">
        <v>2041</v>
      </c>
      <c r="B110" s="21">
        <f t="shared" si="17"/>
        <v>33997172234.931431</v>
      </c>
      <c r="C110" s="21">
        <f t="shared" si="17"/>
        <v>33967149687.870373</v>
      </c>
      <c r="D110" s="21">
        <f t="shared" si="17"/>
        <v>27125662584.919933</v>
      </c>
      <c r="E110" s="21">
        <f t="shared" si="17"/>
        <v>27141480349.890255</v>
      </c>
      <c r="F110" s="31">
        <f t="shared" si="15"/>
        <v>6855691885.0411758</v>
      </c>
    </row>
    <row r="111" spans="1:6" x14ac:dyDescent="0.25">
      <c r="A111" s="2">
        <v>2042</v>
      </c>
      <c r="B111" s="21">
        <f t="shared" si="17"/>
        <v>34691897934.894188</v>
      </c>
      <c r="C111" s="21">
        <f t="shared" si="17"/>
        <v>34648481916.284912</v>
      </c>
      <c r="D111" s="21">
        <f t="shared" si="17"/>
        <v>27509477328.171043</v>
      </c>
      <c r="E111" s="21">
        <f t="shared" si="17"/>
        <v>27524896045.758064</v>
      </c>
      <c r="F111" s="31">
        <f t="shared" si="15"/>
        <v>7167001889.1361237</v>
      </c>
    </row>
    <row r="112" spans="1:6" x14ac:dyDescent="0.25">
      <c r="A112" s="2">
        <v>2043</v>
      </c>
      <c r="B112" s="21">
        <f t="shared" si="17"/>
        <v>35367129792.16777</v>
      </c>
      <c r="C112" s="21">
        <f t="shared" si="17"/>
        <v>35317567763.427231</v>
      </c>
      <c r="D112" s="21">
        <f t="shared" si="17"/>
        <v>27856275856.775921</v>
      </c>
      <c r="E112" s="21">
        <f t="shared" si="17"/>
        <v>27871184516.731926</v>
      </c>
      <c r="F112" s="31">
        <f t="shared" si="15"/>
        <v>7495945275.4358444</v>
      </c>
    </row>
    <row r="113" spans="1:6" x14ac:dyDescent="0.25">
      <c r="A113" s="2">
        <v>2044</v>
      </c>
      <c r="B113" s="21">
        <f t="shared" si="17"/>
        <v>36022867806.75219</v>
      </c>
      <c r="C113" s="21">
        <f t="shared" si="17"/>
        <v>35974407229.297333</v>
      </c>
      <c r="D113" s="21">
        <f t="shared" si="17"/>
        <v>28166058170.734562</v>
      </c>
      <c r="E113" s="21">
        <f t="shared" si="17"/>
        <v>28180345762.81184</v>
      </c>
      <c r="F113" s="31">
        <f t="shared" si="15"/>
        <v>7842522043.9403496</v>
      </c>
    </row>
    <row r="114" spans="1:6" x14ac:dyDescent="0.25">
      <c r="A114" s="2">
        <v>2045</v>
      </c>
      <c r="B114" s="21">
        <f t="shared" si="17"/>
        <v>36659111978.647438</v>
      </c>
      <c r="C114" s="21">
        <f t="shared" si="17"/>
        <v>36619000313.895218</v>
      </c>
      <c r="D114" s="21">
        <f t="shared" si="17"/>
        <v>28438824270.04697</v>
      </c>
      <c r="E114" s="21">
        <f t="shared" si="17"/>
        <v>28452379783.99781</v>
      </c>
      <c r="F114" s="31">
        <f t="shared" si="15"/>
        <v>8206732194.6496277</v>
      </c>
    </row>
    <row r="115" spans="1:6" x14ac:dyDescent="0.25">
      <c r="A115" s="2">
        <v>2046</v>
      </c>
      <c r="B115" s="21">
        <f t="shared" si="17"/>
        <v>37291220925.192917</v>
      </c>
      <c r="C115" s="21">
        <f t="shared" si="17"/>
        <v>37258545543.613815</v>
      </c>
      <c r="D115" s="21">
        <f t="shared" si="17"/>
        <v>28674554091.739647</v>
      </c>
      <c r="E115" s="21">
        <f t="shared" si="17"/>
        <v>28687372958.566555</v>
      </c>
      <c r="F115" s="31">
        <f t="shared" si="15"/>
        <v>8603847966.6263618</v>
      </c>
    </row>
    <row r="116" spans="1:6" x14ac:dyDescent="0.25">
      <c r="A116" s="2">
        <v>2047</v>
      </c>
      <c r="B116" s="21">
        <f t="shared" si="17"/>
        <v>37919194646.388618</v>
      </c>
      <c r="C116" s="21">
        <f t="shared" si="17"/>
        <v>37893042918.453125</v>
      </c>
      <c r="D116" s="21">
        <f t="shared" si="17"/>
        <v>28873247635.812592</v>
      </c>
      <c r="E116" s="21">
        <f t="shared" si="17"/>
        <v>28885325286.518078</v>
      </c>
      <c r="F116" s="31">
        <f t="shared" si="15"/>
        <v>9033869359.8705406</v>
      </c>
    </row>
    <row r="117" spans="1:6" x14ac:dyDescent="0.25">
      <c r="A117" s="2">
        <v>2048</v>
      </c>
      <c r="B117" s="21">
        <f t="shared" si="17"/>
        <v>38543033142.234543</v>
      </c>
      <c r="C117" s="21">
        <f t="shared" si="17"/>
        <v>38522492438.413147</v>
      </c>
      <c r="D117" s="21">
        <f t="shared" si="17"/>
        <v>29034904902.265804</v>
      </c>
      <c r="E117" s="21">
        <f t="shared" si="17"/>
        <v>29046236767.852379</v>
      </c>
      <c r="F117" s="31">
        <f t="shared" si="15"/>
        <v>9496796374.382164</v>
      </c>
    </row>
    <row r="118" spans="1:6" x14ac:dyDescent="0.25">
      <c r="A118" s="2">
        <v>2049</v>
      </c>
      <c r="B118" s="21">
        <f t="shared" si="17"/>
        <v>39162736412.730698</v>
      </c>
      <c r="C118" s="21">
        <f t="shared" si="17"/>
        <v>39146894103.493889</v>
      </c>
      <c r="D118" s="21">
        <f t="shared" si="17"/>
        <v>29159525891.099285</v>
      </c>
      <c r="E118" s="21">
        <f t="shared" si="17"/>
        <v>29170107402.569454</v>
      </c>
      <c r="F118" s="31">
        <f t="shared" si="15"/>
        <v>9992629010.1612434</v>
      </c>
    </row>
    <row r="119" spans="1:6" x14ac:dyDescent="0.25">
      <c r="A119" s="2">
        <v>2050</v>
      </c>
      <c r="B119" s="21">
        <f t="shared" si="17"/>
        <v>39778304457.877075</v>
      </c>
      <c r="C119" s="21">
        <f t="shared" si="17"/>
        <v>39766247913.695343</v>
      </c>
      <c r="D119" s="21">
        <f t="shared" si="17"/>
        <v>29247110602.31303</v>
      </c>
      <c r="E119" s="21">
        <f t="shared" si="17"/>
        <v>29256937190.669308</v>
      </c>
      <c r="F119" s="31">
        <f t="shared" si="15"/>
        <v>10521367267.207767</v>
      </c>
    </row>
    <row r="120" spans="1:6" x14ac:dyDescent="0.25">
      <c r="C120" s="33">
        <f>C119-B119</f>
        <v>-12056544.181732178</v>
      </c>
    </row>
    <row r="121" spans="1:6" x14ac:dyDescent="0.25">
      <c r="A121" s="2" t="s">
        <v>47</v>
      </c>
      <c r="B121" s="2" t="s">
        <v>23</v>
      </c>
      <c r="C121" s="2" t="s">
        <v>55</v>
      </c>
      <c r="D121" s="2" t="s">
        <v>56</v>
      </c>
      <c r="E121" s="2" t="s">
        <v>57</v>
      </c>
    </row>
    <row r="122" spans="1:6" x14ac:dyDescent="0.25">
      <c r="A122" s="2">
        <v>2018</v>
      </c>
      <c r="B122" s="20">
        <f>(B87-$B87)/$B87</f>
        <v>0</v>
      </c>
      <c r="C122" s="20">
        <f t="shared" ref="C122:E122" si="18">(C87-$B87)/$B87</f>
        <v>0</v>
      </c>
      <c r="D122" s="15">
        <f>B87-E87</f>
        <v>-26125.614368915558</v>
      </c>
      <c r="E122" s="20">
        <f t="shared" si="18"/>
        <v>1.453770091064945E-5</v>
      </c>
    </row>
    <row r="123" spans="1:6" x14ac:dyDescent="0.25">
      <c r="A123" s="2">
        <v>2019</v>
      </c>
      <c r="B123" s="20">
        <f t="shared" ref="B123:E123" si="19">(B88-$B88)/$B88</f>
        <v>0</v>
      </c>
      <c r="C123" s="20">
        <f t="shared" si="19"/>
        <v>2.225774166708246E-3</v>
      </c>
      <c r="D123" s="15">
        <f t="shared" ref="D123:D154" si="20">B88-E88</f>
        <v>100727884.92728996</v>
      </c>
      <c r="E123" s="20">
        <f t="shared" si="19"/>
        <v>-2.7054797257312829E-2</v>
      </c>
    </row>
    <row r="124" spans="1:6" x14ac:dyDescent="0.25">
      <c r="A124" s="2">
        <v>2020</v>
      </c>
      <c r="B124" s="20">
        <f t="shared" ref="B124:E124" si="21">(B89-$B89)/$B89</f>
        <v>0</v>
      </c>
      <c r="C124" s="20">
        <f t="shared" si="21"/>
        <v>4.3025653070805098E-3</v>
      </c>
      <c r="D124" s="15">
        <f t="shared" si="20"/>
        <v>302262031.62497616</v>
      </c>
      <c r="E124" s="20">
        <f t="shared" si="21"/>
        <v>-5.2312236155593592E-2</v>
      </c>
    </row>
    <row r="125" spans="1:6" x14ac:dyDescent="0.25">
      <c r="A125" s="2">
        <v>2021</v>
      </c>
      <c r="B125" s="20">
        <f t="shared" ref="B125:E125" si="22">(B90-$B90)/$B90</f>
        <v>0</v>
      </c>
      <c r="C125" s="20">
        <f t="shared" si="22"/>
        <v>5.5614654512200342E-3</v>
      </c>
      <c r="D125" s="15">
        <f t="shared" si="20"/>
        <v>535063668.58600235</v>
      </c>
      <c r="E125" s="20">
        <f t="shared" si="22"/>
        <v>-6.8618823945495969E-2</v>
      </c>
    </row>
    <row r="126" spans="1:6" x14ac:dyDescent="0.25">
      <c r="A126" s="2">
        <v>2022</v>
      </c>
      <c r="B126" s="20">
        <f t="shared" ref="B126:E126" si="23">(B91-$B91)/$B91</f>
        <v>0</v>
      </c>
      <c r="C126" s="20">
        <f t="shared" si="23"/>
        <v>6.5227120080348679E-3</v>
      </c>
      <c r="D126" s="15">
        <f t="shared" si="20"/>
        <v>799132795.81036949</v>
      </c>
      <c r="E126" s="20">
        <f t="shared" si="23"/>
        <v>-8.1695363699325438E-2</v>
      </c>
    </row>
    <row r="127" spans="1:6" x14ac:dyDescent="0.25">
      <c r="A127" s="2">
        <v>2023</v>
      </c>
      <c r="B127" s="20">
        <f t="shared" ref="B127:E127" si="24">(B92-$B92)/$B92</f>
        <v>0</v>
      </c>
      <c r="C127" s="20">
        <f t="shared" si="24"/>
        <v>7.3460367993930086E-3</v>
      </c>
      <c r="D127" s="15">
        <f t="shared" si="20"/>
        <v>1094469413.2980766</v>
      </c>
      <c r="E127" s="20">
        <f t="shared" si="24"/>
        <v>-9.3299129500801825E-2</v>
      </c>
    </row>
    <row r="128" spans="1:6" x14ac:dyDescent="0.25">
      <c r="A128" s="2">
        <v>2024</v>
      </c>
      <c r="B128" s="20">
        <f t="shared" ref="B128:E128" si="25">(B93-$B93)/$B93</f>
        <v>0</v>
      </c>
      <c r="C128" s="20">
        <f t="shared" si="25"/>
        <v>8.0969387232568014E-3</v>
      </c>
      <c r="D128" s="15">
        <f t="shared" si="20"/>
        <v>1421073521.0491257</v>
      </c>
      <c r="E128" s="20">
        <f t="shared" si="25"/>
        <v>-0.10415139367192741</v>
      </c>
    </row>
    <row r="129" spans="1:5" x14ac:dyDescent="0.25">
      <c r="A129" s="2">
        <v>2025</v>
      </c>
      <c r="B129" s="20">
        <f t="shared" ref="B129:E129" si="26">(B94-$B94)/$B94</f>
        <v>0</v>
      </c>
      <c r="C129" s="20">
        <f t="shared" si="26"/>
        <v>8.8073312262725231E-3</v>
      </c>
      <c r="D129" s="15">
        <f t="shared" si="20"/>
        <v>1778945119.0635147</v>
      </c>
      <c r="E129" s="20">
        <f t="shared" si="26"/>
        <v>-0.11460421503381493</v>
      </c>
    </row>
    <row r="130" spans="1:5" x14ac:dyDescent="0.25">
      <c r="A130" s="2">
        <v>2026</v>
      </c>
      <c r="B130" s="20">
        <f t="shared" ref="B130:E130" si="27">(B95-$B95)/$B95</f>
        <v>0</v>
      </c>
      <c r="C130" s="20">
        <f t="shared" si="27"/>
        <v>9.0280941407142965E-3</v>
      </c>
      <c r="D130" s="15">
        <f t="shared" si="20"/>
        <v>2132654811.3432789</v>
      </c>
      <c r="E130" s="20">
        <f t="shared" si="27"/>
        <v>-0.12322748905537359</v>
      </c>
    </row>
    <row r="131" spans="1:5" x14ac:dyDescent="0.25">
      <c r="A131" s="2">
        <v>2027</v>
      </c>
      <c r="B131" s="20">
        <f t="shared" ref="B131:E131" si="28">(B96-$B96)/$B96</f>
        <v>0</v>
      </c>
      <c r="C131" s="20">
        <f t="shared" si="28"/>
        <v>8.9004623250638782E-3</v>
      </c>
      <c r="D131" s="15">
        <f t="shared" si="20"/>
        <v>2482202597.888422</v>
      </c>
      <c r="E131" s="20">
        <f t="shared" si="28"/>
        <v>-0.13066479890364777</v>
      </c>
    </row>
    <row r="132" spans="1:5" x14ac:dyDescent="0.25">
      <c r="A132" s="2">
        <v>2028</v>
      </c>
      <c r="B132" s="20">
        <f t="shared" ref="B132:E132" si="29">(B97-$B97)/$B97</f>
        <v>0</v>
      </c>
      <c r="C132" s="20">
        <f t="shared" si="29"/>
        <v>8.5084663621799519E-3</v>
      </c>
      <c r="D132" s="15">
        <f t="shared" si="20"/>
        <v>2827588478.6989403</v>
      </c>
      <c r="E132" s="20">
        <f t="shared" si="29"/>
        <v>-0.13731006481192051</v>
      </c>
    </row>
    <row r="133" spans="1:5" x14ac:dyDescent="0.25">
      <c r="A133" s="2">
        <v>2029</v>
      </c>
      <c r="B133" s="20">
        <f t="shared" ref="B133:E133" si="30">(B98-$B98)/$B98</f>
        <v>0</v>
      </c>
      <c r="C133" s="20">
        <f t="shared" si="30"/>
        <v>7.9043885231389385E-3</v>
      </c>
      <c r="D133" s="15">
        <f t="shared" si="20"/>
        <v>3168812453.7748375</v>
      </c>
      <c r="E133" s="20">
        <f t="shared" si="30"/>
        <v>-0.14341980135970619</v>
      </c>
    </row>
    <row r="134" spans="1:5" x14ac:dyDescent="0.25">
      <c r="A134" s="2">
        <v>2030</v>
      </c>
      <c r="B134" s="20">
        <f t="shared" ref="B134:E134" si="31">(B99-$B99)/$B99</f>
        <v>0</v>
      </c>
      <c r="C134" s="20">
        <f t="shared" si="31"/>
        <v>7.1216350934626884E-3</v>
      </c>
      <c r="D134" s="15">
        <f t="shared" si="20"/>
        <v>3505874523.1161079</v>
      </c>
      <c r="E134" s="20">
        <f t="shared" si="31"/>
        <v>-0.14917003874475382</v>
      </c>
    </row>
    <row r="135" spans="1:5" x14ac:dyDescent="0.25">
      <c r="A135" s="2">
        <v>2031</v>
      </c>
      <c r="B135" s="20">
        <f t="shared" ref="B135:E135" si="32">(B100-$B100)/$B100</f>
        <v>0</v>
      </c>
      <c r="C135" s="20">
        <f t="shared" si="32"/>
        <v>6.3828995672574234E-3</v>
      </c>
      <c r="D135" s="15">
        <f t="shared" si="20"/>
        <v>3837679653.88097</v>
      </c>
      <c r="E135" s="20">
        <f t="shared" si="32"/>
        <v>-0.15462432952864322</v>
      </c>
    </row>
    <row r="136" spans="1:5" x14ac:dyDescent="0.25">
      <c r="A136" s="2">
        <v>2032</v>
      </c>
      <c r="B136" s="20">
        <f t="shared" ref="B136:E136" si="33">(B101-$B101)/$B101</f>
        <v>0</v>
      </c>
      <c r="C136" s="20">
        <f t="shared" si="33"/>
        <v>5.6737592144858115E-3</v>
      </c>
      <c r="D136" s="15">
        <f t="shared" si="20"/>
        <v>4164227846.0694275</v>
      </c>
      <c r="E136" s="20">
        <f t="shared" si="33"/>
        <v>-0.15988475448735809</v>
      </c>
    </row>
    <row r="137" spans="1:5" x14ac:dyDescent="0.25">
      <c r="A137" s="2">
        <v>2033</v>
      </c>
      <c r="B137" s="20">
        <f t="shared" ref="B137:E137" si="34">(B102-$B102)/$B102</f>
        <v>0</v>
      </c>
      <c r="C137" s="20">
        <f t="shared" si="34"/>
        <v>4.9830844930980802E-3</v>
      </c>
      <c r="D137" s="15">
        <f t="shared" si="20"/>
        <v>4485519099.6814804</v>
      </c>
      <c r="E137" s="20">
        <f t="shared" si="34"/>
        <v>-0.16503039950159415</v>
      </c>
    </row>
    <row r="138" spans="1:5" x14ac:dyDescent="0.25">
      <c r="A138" s="2">
        <v>2034</v>
      </c>
      <c r="B138" s="20">
        <f t="shared" ref="B138:E138" si="35">(B103-$B103)/$B103</f>
        <v>0</v>
      </c>
      <c r="C138" s="20">
        <f t="shared" si="35"/>
        <v>4.3019649280138135E-3</v>
      </c>
      <c r="D138" s="15">
        <f t="shared" si="20"/>
        <v>4801553414.7171249</v>
      </c>
      <c r="E138" s="20">
        <f t="shared" si="35"/>
        <v>-0.17012489996506955</v>
      </c>
    </row>
    <row r="139" spans="1:5" x14ac:dyDescent="0.25">
      <c r="A139" s="2">
        <v>2035</v>
      </c>
      <c r="B139" s="20">
        <f t="shared" ref="B139:E139" si="36">(B104-$B104)/$B104</f>
        <v>0</v>
      </c>
      <c r="C139" s="20">
        <f t="shared" si="36"/>
        <v>3.6229995581680209E-3</v>
      </c>
      <c r="D139" s="15">
        <f t="shared" si="20"/>
        <v>5112330791.1763611</v>
      </c>
      <c r="E139" s="20">
        <f t="shared" si="36"/>
        <v>-0.17522143089582115</v>
      </c>
    </row>
    <row r="140" spans="1:5" x14ac:dyDescent="0.25">
      <c r="A140" s="2">
        <v>2036</v>
      </c>
      <c r="B140" s="20">
        <f t="shared" ref="B140:E140" si="37">(B105-$B105)/$B105</f>
        <v>0</v>
      </c>
      <c r="C140" s="20">
        <f t="shared" si="37"/>
        <v>2.9103707630211747E-3</v>
      </c>
      <c r="D140" s="15">
        <f t="shared" si="20"/>
        <v>5416161340.2808266</v>
      </c>
      <c r="E140" s="20">
        <f t="shared" si="37"/>
        <v>-0.18002678420544976</v>
      </c>
    </row>
    <row r="141" spans="1:5" x14ac:dyDescent="0.25">
      <c r="A141" s="2">
        <v>2037</v>
      </c>
      <c r="B141" s="20">
        <f t="shared" ref="B141:E141" si="38">(B106-$B106)/$B106</f>
        <v>0</v>
      </c>
      <c r="C141" s="20">
        <f t="shared" si="38"/>
        <v>2.1640189210944375E-3</v>
      </c>
      <c r="D141" s="15">
        <f t="shared" si="20"/>
        <v>5713045062.0305252</v>
      </c>
      <c r="E141" s="20">
        <f t="shared" si="38"/>
        <v>-0.18458701294821098</v>
      </c>
    </row>
    <row r="142" spans="1:5" x14ac:dyDescent="0.25">
      <c r="A142" s="2">
        <v>2038</v>
      </c>
      <c r="B142" s="20">
        <f t="shared" ref="B142:E142" si="39">(B107-$B107)/$B107</f>
        <v>0</v>
      </c>
      <c r="C142" s="20">
        <f t="shared" si="39"/>
        <v>1.3836121385663687E-3</v>
      </c>
      <c r="D142" s="15">
        <f t="shared" si="20"/>
        <v>6002981956.425457</v>
      </c>
      <c r="E142" s="20">
        <f t="shared" si="39"/>
        <v>-0.18894099983662099</v>
      </c>
    </row>
    <row r="143" spans="1:5" x14ac:dyDescent="0.25">
      <c r="A143" s="2">
        <v>2039</v>
      </c>
      <c r="B143" s="20">
        <f t="shared" ref="B143:E143" si="40">(B108-$B108)/$B108</f>
        <v>0</v>
      </c>
      <c r="C143" s="20">
        <f t="shared" si="40"/>
        <v>5.6857796619129864E-4</v>
      </c>
      <c r="D143" s="15">
        <f t="shared" si="20"/>
        <v>6285972023.4656181</v>
      </c>
      <c r="E143" s="20">
        <f t="shared" si="40"/>
        <v>-0.19312193333272945</v>
      </c>
    </row>
    <row r="144" spans="1:5" x14ac:dyDescent="0.25">
      <c r="A144" s="2">
        <v>2040</v>
      </c>
      <c r="B144" s="20">
        <f t="shared" ref="B144:E144" si="41">(B109-$B109)/$B109</f>
        <v>0</v>
      </c>
      <c r="C144" s="20">
        <f t="shared" si="41"/>
        <v>-2.8187445334661919E-4</v>
      </c>
      <c r="D144" s="15">
        <f t="shared" si="20"/>
        <v>6562015263.1510086</v>
      </c>
      <c r="E144" s="20">
        <f t="shared" si="41"/>
        <v>-0.19715844696294535</v>
      </c>
    </row>
    <row r="145" spans="1:5" x14ac:dyDescent="0.25">
      <c r="A145" s="2">
        <v>2041</v>
      </c>
      <c r="B145" s="20">
        <f t="shared" ref="B145:E145" si="42">(B110-$B110)/$B110</f>
        <v>0</v>
      </c>
      <c r="C145" s="20">
        <f t="shared" si="42"/>
        <v>-8.830895362000274E-4</v>
      </c>
      <c r="D145" s="15">
        <f t="shared" si="20"/>
        <v>6855691885.0411758</v>
      </c>
      <c r="E145" s="20">
        <f t="shared" si="42"/>
        <v>-0.2016547681573671</v>
      </c>
    </row>
    <row r="146" spans="1:5" x14ac:dyDescent="0.25">
      <c r="A146" s="2">
        <v>2042</v>
      </c>
      <c r="B146" s="20">
        <f t="shared" ref="B146:E146" si="43">(B111-$B111)/$B111</f>
        <v>0</v>
      </c>
      <c r="C146" s="20">
        <f t="shared" si="43"/>
        <v>-1.2514742978534661E-3</v>
      </c>
      <c r="D146" s="15">
        <f t="shared" si="20"/>
        <v>7167001889.1361237</v>
      </c>
      <c r="E146" s="20">
        <f t="shared" si="43"/>
        <v>-0.20659007767710888</v>
      </c>
    </row>
    <row r="147" spans="1:5" x14ac:dyDescent="0.25">
      <c r="A147" s="2">
        <v>2043</v>
      </c>
      <c r="B147" s="20">
        <f t="shared" ref="B147:E147" si="44">(B112-$B112)/$B112</f>
        <v>0</v>
      </c>
      <c r="C147" s="20">
        <f t="shared" si="44"/>
        <v>-1.4013585222150346E-3</v>
      </c>
      <c r="D147" s="15">
        <f t="shared" si="20"/>
        <v>7495945275.4358444</v>
      </c>
      <c r="E147" s="20">
        <f t="shared" si="44"/>
        <v>-0.21194666684814947</v>
      </c>
    </row>
    <row r="148" spans="1:5" x14ac:dyDescent="0.25">
      <c r="A148" s="2">
        <v>2044</v>
      </c>
      <c r="B148" s="20">
        <f t="shared" ref="B148:E148" si="45">(B113-$B113)/$B113</f>
        <v>0</v>
      </c>
      <c r="C148" s="20">
        <f t="shared" si="45"/>
        <v>-1.3452726116873275E-3</v>
      </c>
      <c r="D148" s="15">
        <f t="shared" si="20"/>
        <v>7842522043.9403496</v>
      </c>
      <c r="E148" s="20">
        <f t="shared" si="45"/>
        <v>-0.2177095417836315</v>
      </c>
    </row>
    <row r="149" spans="1:5" x14ac:dyDescent="0.25">
      <c r="A149" s="2">
        <v>2045</v>
      </c>
      <c r="B149" s="20">
        <f t="shared" ref="B149:E149" si="46">(B114-$B114)/$B114</f>
        <v>0</v>
      </c>
      <c r="C149" s="20">
        <f t="shared" si="46"/>
        <v>-1.0941799347344719E-3</v>
      </c>
      <c r="D149" s="15">
        <f t="shared" si="20"/>
        <v>8206732194.6496277</v>
      </c>
      <c r="E149" s="20">
        <f t="shared" si="46"/>
        <v>-0.22386609363122986</v>
      </c>
    </row>
    <row r="150" spans="1:5" x14ac:dyDescent="0.25">
      <c r="A150" s="2">
        <v>2046</v>
      </c>
      <c r="B150" s="20">
        <f t="shared" ref="B150:E150" si="47">(B115-$B115)/$B115</f>
        <v>0</v>
      </c>
      <c r="C150" s="20">
        <f t="shared" si="47"/>
        <v>-8.7622182294994208E-4</v>
      </c>
      <c r="D150" s="15">
        <f t="shared" si="20"/>
        <v>8603847966.6263618</v>
      </c>
      <c r="E150" s="20">
        <f t="shared" si="47"/>
        <v>-0.23072046860267426</v>
      </c>
    </row>
    <row r="151" spans="1:5" x14ac:dyDescent="0.25">
      <c r="A151" s="2">
        <v>2047</v>
      </c>
      <c r="B151" s="20">
        <f t="shared" ref="B151:E151" si="48">(B116-$B116)/$B116</f>
        <v>0</v>
      </c>
      <c r="C151" s="20">
        <f t="shared" si="48"/>
        <v>-6.8966991992758817E-4</v>
      </c>
      <c r="D151" s="15">
        <f t="shared" si="20"/>
        <v>9033869359.8705406</v>
      </c>
      <c r="E151" s="20">
        <f t="shared" si="48"/>
        <v>-0.23824001126909261</v>
      </c>
    </row>
    <row r="152" spans="1:5" x14ac:dyDescent="0.25">
      <c r="A152" s="2">
        <v>2048</v>
      </c>
      <c r="B152" s="20">
        <f t="shared" ref="B152:E152" si="49">(B117-$B117)/$B117</f>
        <v>0</v>
      </c>
      <c r="C152" s="20">
        <f t="shared" si="49"/>
        <v>-5.3292909630632719E-4</v>
      </c>
      <c r="D152" s="15">
        <f t="shared" si="20"/>
        <v>9496796374.382164</v>
      </c>
      <c r="E152" s="20">
        <f t="shared" si="49"/>
        <v>-0.24639462959067951</v>
      </c>
    </row>
    <row r="153" spans="1:5" x14ac:dyDescent="0.25">
      <c r="A153" s="2">
        <v>2049</v>
      </c>
      <c r="B153" s="20">
        <f t="shared" ref="B153:E153" si="50">(B118-$B118)/$B118</f>
        <v>0</v>
      </c>
      <c r="C153" s="20">
        <f t="shared" si="50"/>
        <v>-4.0452508399435773E-4</v>
      </c>
      <c r="D153" s="15">
        <f t="shared" si="20"/>
        <v>9992629010.1612434</v>
      </c>
      <c r="E153" s="20">
        <f t="shared" si="50"/>
        <v>-0.25515655762279477</v>
      </c>
    </row>
    <row r="154" spans="1:5" x14ac:dyDescent="0.25">
      <c r="A154" s="2">
        <v>2050</v>
      </c>
      <c r="B154" s="20">
        <f t="shared" ref="B154:E154" si="51">(B119-$B119)/$B119</f>
        <v>0</v>
      </c>
      <c r="C154" s="20">
        <f t="shared" si="51"/>
        <v>-3.0309346630144482E-4</v>
      </c>
      <c r="D154" s="15">
        <f t="shared" si="20"/>
        <v>10521367267.207767</v>
      </c>
      <c r="E154" s="20">
        <f t="shared" si="51"/>
        <v>-0.26450014425198254</v>
      </c>
    </row>
    <row r="157" spans="1:5" x14ac:dyDescent="0.25">
      <c r="B157" s="20"/>
      <c r="C157" s="20"/>
      <c r="D157" s="20"/>
      <c r="E157" s="20"/>
    </row>
    <row r="158" spans="1:5" x14ac:dyDescent="0.25">
      <c r="B158" s="20"/>
      <c r="C158" s="20"/>
      <c r="D158" s="20"/>
      <c r="E158" s="20"/>
    </row>
    <row r="159" spans="1:5" x14ac:dyDescent="0.25">
      <c r="B159" s="20"/>
      <c r="C159" s="20"/>
      <c r="D159" s="20"/>
      <c r="E159" s="20"/>
    </row>
    <row r="160" spans="1:5" x14ac:dyDescent="0.25">
      <c r="B160" s="20"/>
      <c r="C160" s="20"/>
      <c r="D160" s="20"/>
      <c r="E160" s="20"/>
    </row>
    <row r="161" spans="2:5" x14ac:dyDescent="0.25">
      <c r="B161" s="20"/>
      <c r="C161" s="20"/>
      <c r="D161" s="20"/>
      <c r="E161" s="20"/>
    </row>
    <row r="162" spans="2:5" x14ac:dyDescent="0.25">
      <c r="B162" s="20"/>
      <c r="C162" s="20"/>
      <c r="D162" s="20"/>
      <c r="E162" s="20"/>
    </row>
    <row r="163" spans="2:5" x14ac:dyDescent="0.25">
      <c r="B163" s="20"/>
      <c r="C163" s="20"/>
      <c r="D163" s="20"/>
      <c r="E163" s="20"/>
    </row>
    <row r="164" spans="2:5" x14ac:dyDescent="0.25">
      <c r="B164" s="20"/>
      <c r="C164" s="20"/>
      <c r="D164" s="20"/>
      <c r="E164" s="20"/>
    </row>
    <row r="165" spans="2:5" x14ac:dyDescent="0.25">
      <c r="B165" s="20"/>
      <c r="C165" s="20"/>
      <c r="D165" s="20"/>
      <c r="E165" s="20"/>
    </row>
    <row r="166" spans="2:5" x14ac:dyDescent="0.25">
      <c r="B166" s="20"/>
      <c r="C166" s="20"/>
      <c r="D166" s="20"/>
      <c r="E166" s="20"/>
    </row>
    <row r="167" spans="2:5" x14ac:dyDescent="0.25">
      <c r="B167" s="20"/>
      <c r="C167" s="20"/>
      <c r="D167" s="20"/>
      <c r="E167" s="20"/>
    </row>
    <row r="168" spans="2:5" x14ac:dyDescent="0.25">
      <c r="B168" s="20"/>
      <c r="C168" s="20"/>
      <c r="D168" s="20"/>
      <c r="E168" s="20"/>
    </row>
    <row r="169" spans="2:5" x14ac:dyDescent="0.25">
      <c r="B169" s="20"/>
      <c r="C169" s="20"/>
      <c r="D169" s="20"/>
      <c r="E169" s="20"/>
    </row>
    <row r="170" spans="2:5" x14ac:dyDescent="0.25">
      <c r="B170" s="20"/>
      <c r="C170" s="20"/>
      <c r="D170" s="20"/>
      <c r="E170" s="20"/>
    </row>
    <row r="171" spans="2:5" x14ac:dyDescent="0.25">
      <c r="B171" s="20"/>
      <c r="C171" s="20"/>
      <c r="D171" s="20"/>
      <c r="E171" s="20"/>
    </row>
    <row r="172" spans="2:5" x14ac:dyDescent="0.25">
      <c r="B172" s="20"/>
      <c r="C172" s="20"/>
      <c r="D172" s="20"/>
      <c r="E172" s="20"/>
    </row>
    <row r="173" spans="2:5" x14ac:dyDescent="0.25">
      <c r="B173" s="20"/>
      <c r="C173" s="20"/>
      <c r="D173" s="20"/>
      <c r="E173" s="20"/>
    </row>
    <row r="174" spans="2:5" x14ac:dyDescent="0.25">
      <c r="B174" s="20"/>
      <c r="C174" s="20"/>
      <c r="D174" s="20"/>
      <c r="E174" s="20"/>
    </row>
    <row r="175" spans="2:5" x14ac:dyDescent="0.25">
      <c r="B175" s="20"/>
      <c r="C175" s="20"/>
      <c r="D175" s="20"/>
      <c r="E175" s="20"/>
    </row>
    <row r="176" spans="2:5" x14ac:dyDescent="0.25">
      <c r="B176" s="20"/>
      <c r="C176" s="20"/>
      <c r="D176" s="20"/>
      <c r="E176" s="20"/>
    </row>
    <row r="177" spans="2:5" x14ac:dyDescent="0.25">
      <c r="B177" s="20"/>
      <c r="C177" s="20"/>
      <c r="D177" s="20"/>
      <c r="E177" s="20"/>
    </row>
    <row r="178" spans="2:5" x14ac:dyDescent="0.25">
      <c r="B178" s="20"/>
      <c r="C178" s="20"/>
      <c r="D178" s="20"/>
      <c r="E178" s="20"/>
    </row>
    <row r="179" spans="2:5" x14ac:dyDescent="0.25">
      <c r="B179" s="20"/>
      <c r="C179" s="20"/>
      <c r="D179" s="20"/>
      <c r="E179" s="20"/>
    </row>
    <row r="180" spans="2:5" x14ac:dyDescent="0.25">
      <c r="B180" s="20"/>
      <c r="C180" s="20"/>
      <c r="D180" s="20"/>
      <c r="E180" s="20"/>
    </row>
    <row r="181" spans="2:5" x14ac:dyDescent="0.25">
      <c r="B181" s="20"/>
      <c r="C181" s="20"/>
      <c r="D181" s="20"/>
      <c r="E181" s="20"/>
    </row>
    <row r="182" spans="2:5" x14ac:dyDescent="0.25">
      <c r="B182" s="20"/>
      <c r="C182" s="20"/>
      <c r="D182" s="20"/>
      <c r="E182" s="20"/>
    </row>
    <row r="183" spans="2:5" x14ac:dyDescent="0.25">
      <c r="B183" s="20"/>
      <c r="C183" s="20"/>
      <c r="D183" s="20"/>
      <c r="E183" s="20"/>
    </row>
    <row r="184" spans="2:5" x14ac:dyDescent="0.25">
      <c r="B184" s="20"/>
      <c r="C184" s="20"/>
      <c r="D184" s="20"/>
      <c r="E184" s="20"/>
    </row>
    <row r="185" spans="2:5" x14ac:dyDescent="0.25">
      <c r="B185" s="20"/>
      <c r="C185" s="20"/>
      <c r="D185" s="20"/>
      <c r="E185" s="20"/>
    </row>
    <row r="186" spans="2:5" x14ac:dyDescent="0.25">
      <c r="B186" s="20"/>
      <c r="C186" s="20"/>
      <c r="D186" s="20"/>
      <c r="E186" s="20"/>
    </row>
    <row r="187" spans="2:5" x14ac:dyDescent="0.25">
      <c r="B187" s="20"/>
      <c r="C187" s="20"/>
      <c r="D187" s="20"/>
      <c r="E187" s="20"/>
    </row>
    <row r="188" spans="2:5" x14ac:dyDescent="0.25">
      <c r="B188" s="20"/>
      <c r="C188" s="20"/>
      <c r="D188" s="20"/>
      <c r="E188" s="20"/>
    </row>
    <row r="189" spans="2:5" x14ac:dyDescent="0.25">
      <c r="B189" s="20"/>
      <c r="C189" s="20"/>
      <c r="D189" s="20"/>
      <c r="E189" s="2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1798-57D9-5942-9794-141E8D97165C}">
  <dimension ref="A2:V52"/>
  <sheetViews>
    <sheetView topLeftCell="U1" workbookViewId="0">
      <selection activeCell="D3" sqref="D3"/>
    </sheetView>
  </sheetViews>
  <sheetFormatPr baseColWidth="10" defaultRowHeight="17" x14ac:dyDescent="0.25"/>
  <cols>
    <col min="1" max="1" width="10.83203125" style="2" bestFit="1" customWidth="1"/>
    <col min="2" max="2" width="7.33203125" style="2" bestFit="1" customWidth="1"/>
    <col min="3" max="3" width="8.33203125" style="2" bestFit="1" customWidth="1"/>
    <col min="4" max="4" width="7.33203125" style="2" bestFit="1" customWidth="1"/>
    <col min="5" max="5" width="8.33203125" style="2" bestFit="1" customWidth="1"/>
    <col min="6" max="6" width="6.6640625" style="2" bestFit="1" customWidth="1"/>
    <col min="7" max="7" width="7.6640625" style="2" bestFit="1" customWidth="1"/>
    <col min="8" max="8" width="9" style="2" bestFit="1" customWidth="1"/>
    <col min="9" max="9" width="7.6640625" style="2" bestFit="1" customWidth="1"/>
    <col min="10" max="10" width="14.1640625" style="2" bestFit="1" customWidth="1"/>
    <col min="11" max="11" width="21.5" style="2" bestFit="1" customWidth="1"/>
    <col min="12" max="12" width="8.33203125" style="2" bestFit="1" customWidth="1"/>
    <col min="13" max="13" width="4.5" style="2" bestFit="1" customWidth="1"/>
    <col min="14" max="15" width="5" style="2" bestFit="1" customWidth="1"/>
    <col min="16" max="16" width="6.6640625" style="2" bestFit="1" customWidth="1"/>
    <col min="17" max="17" width="19.6640625" style="2" bestFit="1" customWidth="1"/>
    <col min="18" max="18" width="26.33203125" style="2" bestFit="1" customWidth="1"/>
    <col min="19" max="19" width="9.5" style="2" bestFit="1" customWidth="1"/>
    <col min="20" max="20" width="12" style="2" bestFit="1" customWidth="1"/>
    <col min="21" max="21" width="10.6640625" style="2" bestFit="1" customWidth="1"/>
    <col min="22" max="22" width="9.5" style="2" bestFit="1" customWidth="1"/>
  </cols>
  <sheetData>
    <row r="2" spans="1:22" ht="18" thickBot="1" x14ac:dyDescent="0.3">
      <c r="A2" s="5">
        <v>2018</v>
      </c>
      <c r="B2" s="3" t="s">
        <v>2</v>
      </c>
      <c r="C2" s="3" t="s">
        <v>3</v>
      </c>
      <c r="D2" s="3" t="s">
        <v>75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11</v>
      </c>
      <c r="J2" s="3" t="s">
        <v>62</v>
      </c>
      <c r="K2" s="3" t="s">
        <v>58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10</v>
      </c>
      <c r="Q2" s="3" t="s">
        <v>61</v>
      </c>
      <c r="R2" s="3" t="s">
        <v>60</v>
      </c>
      <c r="S2" s="3" t="s">
        <v>54</v>
      </c>
      <c r="T2" s="4" t="s">
        <v>63</v>
      </c>
      <c r="U2" s="4" t="s">
        <v>64</v>
      </c>
      <c r="V2" s="3" t="s">
        <v>19</v>
      </c>
    </row>
    <row r="3" spans="1:22" ht="18" thickTop="1" x14ac:dyDescent="0.25">
      <c r="A3" s="2" t="s">
        <v>23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</row>
    <row r="4" spans="1:22" x14ac:dyDescent="0.25">
      <c r="A4" s="2" t="s">
        <v>55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</row>
    <row r="5" spans="1:22" x14ac:dyDescent="0.25">
      <c r="A5" s="2" t="s">
        <v>56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</row>
    <row r="6" spans="1:22" x14ac:dyDescent="0.25">
      <c r="A6" s="2" t="s">
        <v>57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</row>
    <row r="8" spans="1:22" ht="18" thickBot="1" x14ac:dyDescent="0.3">
      <c r="A8" s="5" t="s">
        <v>68</v>
      </c>
      <c r="B8" s="3" t="s">
        <v>2</v>
      </c>
      <c r="C8" s="3" t="s">
        <v>3</v>
      </c>
      <c r="D8" s="3" t="s">
        <v>4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11</v>
      </c>
      <c r="J8" s="3" t="s">
        <v>49</v>
      </c>
      <c r="K8" s="3" t="s">
        <v>58</v>
      </c>
      <c r="L8" s="3" t="s">
        <v>13</v>
      </c>
      <c r="M8" s="3" t="s">
        <v>14</v>
      </c>
      <c r="N8" s="3" t="s">
        <v>15</v>
      </c>
      <c r="O8" s="3" t="s">
        <v>16</v>
      </c>
      <c r="P8" s="3" t="s">
        <v>10</v>
      </c>
      <c r="Q8" s="3" t="s">
        <v>59</v>
      </c>
      <c r="R8" s="3" t="s">
        <v>60</v>
      </c>
      <c r="S8" s="3" t="s">
        <v>54</v>
      </c>
      <c r="T8" s="4" t="s">
        <v>63</v>
      </c>
      <c r="U8" s="4" t="s">
        <v>64</v>
      </c>
      <c r="V8" s="3" t="s">
        <v>19</v>
      </c>
    </row>
    <row r="9" spans="1:22" ht="18" thickTop="1" x14ac:dyDescent="0.25">
      <c r="A9" s="2" t="s">
        <v>23</v>
      </c>
      <c r="B9" s="6">
        <f>('Combined Capacities'!B9-'Combined Capacities'!B3)/2</f>
        <v>-8820.5484999999899</v>
      </c>
      <c r="C9" s="6">
        <f>('Combined Capacities'!C9-'Combined Capacities'!C3)/2</f>
        <v>-9019.835000000021</v>
      </c>
      <c r="D9" s="6">
        <f>('Combined Capacities'!D9-'Combined Capacities'!D3)/2</f>
        <v>-8816.2934999999998</v>
      </c>
      <c r="E9" s="6">
        <f>('Combined Capacities'!E9-'Combined Capacities'!E3)/2</f>
        <v>-9434.4230000000025</v>
      </c>
      <c r="F9" s="6">
        <f>('Combined Capacities'!F9-'Combined Capacities'!F3)/2</f>
        <v>1216.0995000000039</v>
      </c>
      <c r="G9" s="6">
        <f>('Combined Capacities'!G9-'Combined Capacities'!G3)/2</f>
        <v>6374.039499999999</v>
      </c>
      <c r="H9" s="6">
        <f>('Combined Capacities'!H9-'Combined Capacities'!H3)/2</f>
        <v>1829.1025</v>
      </c>
      <c r="I9" s="6">
        <f>('Combined Capacities'!I9-'Combined Capacities'!I3)/2</f>
        <v>9207.8535000000011</v>
      </c>
      <c r="J9" s="6">
        <f>('Combined Capacities'!J9-'Combined Capacities'!J3)/2</f>
        <v>4626.9939999999988</v>
      </c>
      <c r="K9" s="6">
        <f>('Combined Capacities'!K9-'Combined Capacities'!K3)/2</f>
        <v>80.657500000001164</v>
      </c>
      <c r="L9" s="6">
        <f>('Combined Capacities'!L9-'Combined Capacities'!L3)/2</f>
        <v>-0.10599999999976717</v>
      </c>
      <c r="M9" s="6">
        <f>('Combined Capacities'!M9-'Combined Capacities'!M3)/2</f>
        <v>0</v>
      </c>
      <c r="N9" s="6">
        <f>('Combined Capacities'!N9-'Combined Capacities'!N3)/2</f>
        <v>0</v>
      </c>
      <c r="O9" s="6">
        <f>('Combined Capacities'!O9-'Combined Capacities'!O3)/2</f>
        <v>0</v>
      </c>
      <c r="P9" s="6">
        <f>('Combined Capacities'!P9-'Combined Capacities'!P3)/2</f>
        <v>12562.924500000006</v>
      </c>
      <c r="Q9" s="6">
        <f>('Combined Capacities'!Q9-'Combined Capacities'!Q3)/2</f>
        <v>0</v>
      </c>
      <c r="R9" s="6">
        <f>('Combined Capacities'!R9-'Combined Capacities'!R3)/2</f>
        <v>0</v>
      </c>
      <c r="S9" s="6">
        <f>('Combined Capacities'!S9-'Combined Capacities'!S3)/2</f>
        <v>-333.90866249999999</v>
      </c>
      <c r="T9" s="6">
        <f>('Combined Capacities'!T9-'Combined Capacities'!T3)/2</f>
        <v>-1.6433741612671113</v>
      </c>
      <c r="U9" s="6">
        <f>('Combined Capacities'!U9-'Combined Capacities'!U3)/2</f>
        <v>0</v>
      </c>
      <c r="V9" s="6">
        <f>('Combined Capacities'!V9-'Combined Capacities'!V3)/2</f>
        <v>-333.90866249999999</v>
      </c>
    </row>
    <row r="10" spans="1:22" x14ac:dyDescent="0.25">
      <c r="A10" s="2" t="s">
        <v>55</v>
      </c>
      <c r="B10" s="6">
        <f>('Combined Capacities'!B10-'Combined Capacities'!B4)/2</f>
        <v>-8820.885500000004</v>
      </c>
      <c r="C10" s="6">
        <f>('Combined Capacities'!C10-'Combined Capacities'!C4)/2</f>
        <v>-9021.7349999999569</v>
      </c>
      <c r="D10" s="6">
        <f>('Combined Capacities'!D10-'Combined Capacities'!D4)/2</f>
        <v>-8820.783500000005</v>
      </c>
      <c r="E10" s="6">
        <f>('Combined Capacities'!E10-'Combined Capacities'!E4)/2</f>
        <v>-12029.775500000003</v>
      </c>
      <c r="F10" s="6">
        <f>('Combined Capacities'!F10-'Combined Capacities'!F4)/2</f>
        <v>1157.552499999998</v>
      </c>
      <c r="G10" s="6">
        <f>('Combined Capacities'!G10-'Combined Capacities'!G4)/2</f>
        <v>6357.6754999999976</v>
      </c>
      <c r="H10" s="6">
        <f>('Combined Capacities'!H10-'Combined Capacities'!H4)/2</f>
        <v>1830.5609999999999</v>
      </c>
      <c r="I10" s="6">
        <f>('Combined Capacities'!I10-'Combined Capacities'!I4)/2</f>
        <v>8656.1540000000023</v>
      </c>
      <c r="J10" s="6">
        <f>('Combined Capacities'!J10-'Combined Capacities'!J4)/2</f>
        <v>821.8135000000002</v>
      </c>
      <c r="K10" s="6">
        <f>('Combined Capacities'!K10-'Combined Capacities'!K4)/2</f>
        <v>191.95799999998417</v>
      </c>
      <c r="L10" s="6">
        <f>('Combined Capacities'!L10-'Combined Capacities'!L4)/2</f>
        <v>8.4999999999126885E-2</v>
      </c>
      <c r="M10" s="6">
        <f>('Combined Capacities'!M10-'Combined Capacities'!M4)/2</f>
        <v>0</v>
      </c>
      <c r="N10" s="6">
        <f>('Combined Capacities'!N10-'Combined Capacities'!N4)/2</f>
        <v>0</v>
      </c>
      <c r="O10" s="6">
        <f>('Combined Capacities'!O10-'Combined Capacities'!O4)/2</f>
        <v>0</v>
      </c>
      <c r="P10" s="6">
        <f>('Combined Capacities'!P10-'Combined Capacities'!P4)/2</f>
        <v>12698.341999999999</v>
      </c>
      <c r="Q10" s="6">
        <f>('Combined Capacities'!Q10-'Combined Capacities'!Q4)/2</f>
        <v>3804.3949999999995</v>
      </c>
      <c r="R10" s="6">
        <f>('Combined Capacities'!R10-'Combined Capacities'!R4)/2</f>
        <v>4527.8885</v>
      </c>
      <c r="S10" s="6">
        <f>('Combined Capacities'!S10-'Combined Capacities'!S4)/2</f>
        <v>7955.3384050000004</v>
      </c>
      <c r="T10" s="6">
        <f>('Combined Capacities'!T10-'Combined Capacities'!T4)/2</f>
        <v>-0.37456105990375921</v>
      </c>
      <c r="U10" s="6">
        <f>('Combined Capacities'!U10-'Combined Capacities'!U4)/2</f>
        <v>0.59508653806978518</v>
      </c>
      <c r="V10" s="6">
        <f>('Combined Capacities'!V10-'Combined Capacities'!V4)/2</f>
        <v>7955.3384050000004</v>
      </c>
    </row>
    <row r="11" spans="1:22" x14ac:dyDescent="0.25">
      <c r="A11" s="2" t="s">
        <v>56</v>
      </c>
      <c r="B11" s="6">
        <f>('Combined Capacities'!B11-'Combined Capacities'!B5)/2</f>
        <v>-8820.0215000000026</v>
      </c>
      <c r="C11" s="6">
        <f>('Combined Capacities'!C11-'Combined Capacities'!C5)/2</f>
        <v>-9019.082000000024</v>
      </c>
      <c r="D11" s="6">
        <f>('Combined Capacities'!D11-'Combined Capacities'!D5)/2</f>
        <v>-8813.2035000000033</v>
      </c>
      <c r="E11" s="6">
        <f>('Combined Capacities'!E11-'Combined Capacities'!E5)/2</f>
        <v>-5130.5769999999975</v>
      </c>
      <c r="F11" s="6">
        <f>('Combined Capacities'!F11-'Combined Capacities'!F5)/2</f>
        <v>1488.0774999999994</v>
      </c>
      <c r="G11" s="6">
        <f>('Combined Capacities'!G11-'Combined Capacities'!G5)/2</f>
        <v>6630.8929999999964</v>
      </c>
      <c r="H11" s="6">
        <f>('Combined Capacities'!H11-'Combined Capacities'!H5)/2</f>
        <v>1829.3</v>
      </c>
      <c r="I11" s="6">
        <f>('Combined Capacities'!I11-'Combined Capacities'!I5)/2</f>
        <v>10566.788500000002</v>
      </c>
      <c r="J11" s="6">
        <f>('Combined Capacities'!J11-'Combined Capacities'!J5)/2</f>
        <v>2310.5819999999949</v>
      </c>
      <c r="K11" s="6">
        <f>('Combined Capacities'!K11-'Combined Capacities'!K5)/2</f>
        <v>121.17199999999139</v>
      </c>
      <c r="L11" s="6">
        <f>('Combined Capacities'!L11-'Combined Capacities'!L5)/2</f>
        <v>138.3119999999999</v>
      </c>
      <c r="M11" s="6">
        <f>('Combined Capacities'!M11-'Combined Capacities'!M5)/2</f>
        <v>0</v>
      </c>
      <c r="N11" s="6">
        <f>('Combined Capacities'!N11-'Combined Capacities'!N5)/2</f>
        <v>0</v>
      </c>
      <c r="O11" s="6">
        <f>('Combined Capacities'!O11-'Combined Capacities'!O5)/2</f>
        <v>0</v>
      </c>
      <c r="P11" s="6">
        <f>('Combined Capacities'!P11-'Combined Capacities'!P5)/2</f>
        <v>13446.834000000001</v>
      </c>
      <c r="Q11" s="6">
        <f>('Combined Capacities'!Q11-'Combined Capacities'!Q5)/2</f>
        <v>0</v>
      </c>
      <c r="R11" s="6">
        <f>('Combined Capacities'!R11-'Combined Capacities'!R5)/2</f>
        <v>0</v>
      </c>
      <c r="S11" s="6">
        <f>('Combined Capacities'!S11-'Combined Capacities'!S5)/2</f>
        <v>159.3449435</v>
      </c>
      <c r="T11" s="6">
        <f>('Combined Capacities'!T11-'Combined Capacities'!T5)/2</f>
        <v>-0.9550005805805668</v>
      </c>
      <c r="U11" s="6">
        <f>('Combined Capacities'!U11-'Combined Capacities'!U5)/2</f>
        <v>0</v>
      </c>
      <c r="V11" s="6">
        <f>('Combined Capacities'!V11-'Combined Capacities'!V5)/2</f>
        <v>159.3449435</v>
      </c>
    </row>
    <row r="12" spans="1:22" x14ac:dyDescent="0.25">
      <c r="A12" s="2" t="s">
        <v>57</v>
      </c>
      <c r="B12" s="6">
        <f>('Combined Capacities'!B12-'Combined Capacities'!B6)/2</f>
        <v>-9060.9839999999967</v>
      </c>
      <c r="C12" s="6">
        <f>('Combined Capacities'!C12-'Combined Capacities'!C6)/2</f>
        <v>-9523.5825000000186</v>
      </c>
      <c r="D12" s="6">
        <f>('Combined Capacities'!D12-'Combined Capacities'!D6)/2</f>
        <v>-9099.9499999999971</v>
      </c>
      <c r="E12" s="6">
        <f>('Combined Capacities'!E12-'Combined Capacities'!E6)/2</f>
        <v>-13653.900500000003</v>
      </c>
      <c r="F12" s="6">
        <f>('Combined Capacities'!F12-'Combined Capacities'!F6)/2</f>
        <v>2474.4409999999916</v>
      </c>
      <c r="G12" s="6">
        <f>('Combined Capacities'!G12-'Combined Capacities'!G6)/2</f>
        <v>6054.2304999999978</v>
      </c>
      <c r="H12" s="6">
        <f>('Combined Capacities'!H12-'Combined Capacities'!H6)/2</f>
        <v>1816.2294999999999</v>
      </c>
      <c r="I12" s="6">
        <f>('Combined Capacities'!I12-'Combined Capacities'!I6)/2</f>
        <v>7949.5460000000021</v>
      </c>
      <c r="J12" s="6">
        <f>('Combined Capacities'!J12-'Combined Capacities'!J6)/2</f>
        <v>567.16249999999491</v>
      </c>
      <c r="K12" s="6">
        <f>('Combined Capacities'!K12-'Combined Capacities'!K6)/2</f>
        <v>-467.70900000000256</v>
      </c>
      <c r="L12" s="6">
        <f>('Combined Capacities'!L12-'Combined Capacities'!L6)/2</f>
        <v>265.67000000000007</v>
      </c>
      <c r="M12" s="6">
        <f>('Combined Capacities'!M12-'Combined Capacities'!M6)/2</f>
        <v>0</v>
      </c>
      <c r="N12" s="6">
        <f>('Combined Capacities'!N12-'Combined Capacities'!N6)/2</f>
        <v>0</v>
      </c>
      <c r="O12" s="6">
        <f>('Combined Capacities'!O12-'Combined Capacities'!O6)/2</f>
        <v>0</v>
      </c>
      <c r="P12" s="6">
        <f>('Combined Capacities'!P12-'Combined Capacities'!P6)/2</f>
        <v>17778.291499999999</v>
      </c>
      <c r="Q12" s="6">
        <f>('Combined Capacities'!Q12-'Combined Capacities'!Q6)/2</f>
        <v>3351.1130000000003</v>
      </c>
      <c r="R12" s="6">
        <f>('Combined Capacities'!R12-'Combined Capacities'!R6)/2</f>
        <v>5107.8254999999999</v>
      </c>
      <c r="S12" s="6">
        <f>('Combined Capacities'!S12-'Combined Capacities'!S6)/2</f>
        <v>7093.5244190000012</v>
      </c>
      <c r="T12" s="6">
        <f>('Combined Capacities'!T12-'Combined Capacities'!T6)/2</f>
        <v>-0.28872658327104705</v>
      </c>
      <c r="U12" s="6">
        <f>('Combined Capacities'!U12-'Combined Capacities'!U6)/2</f>
        <v>0.76210881280338794</v>
      </c>
      <c r="V12" s="6">
        <f>('Combined Capacities'!V12-'Combined Capacities'!V6)/2</f>
        <v>7093.5244190000012</v>
      </c>
    </row>
    <row r="14" spans="1:22" ht="18" thickBot="1" x14ac:dyDescent="0.3">
      <c r="A14" s="5" t="s">
        <v>69</v>
      </c>
      <c r="B14" s="3" t="s">
        <v>2</v>
      </c>
      <c r="C14" s="3" t="s">
        <v>3</v>
      </c>
      <c r="D14" s="3" t="s">
        <v>4</v>
      </c>
      <c r="E14" s="3" t="s">
        <v>6</v>
      </c>
      <c r="F14" s="3" t="s">
        <v>7</v>
      </c>
      <c r="G14" s="3" t="s">
        <v>8</v>
      </c>
      <c r="H14" s="3" t="s">
        <v>9</v>
      </c>
      <c r="I14" s="3" t="s">
        <v>11</v>
      </c>
      <c r="J14" s="3" t="s">
        <v>49</v>
      </c>
      <c r="K14" s="3" t="s">
        <v>58</v>
      </c>
      <c r="L14" s="3" t="s">
        <v>13</v>
      </c>
      <c r="M14" s="3" t="s">
        <v>14</v>
      </c>
      <c r="N14" s="3" t="s">
        <v>15</v>
      </c>
      <c r="O14" s="3" t="s">
        <v>16</v>
      </c>
      <c r="P14" s="3" t="s">
        <v>10</v>
      </c>
      <c r="Q14" s="3" t="s">
        <v>59</v>
      </c>
      <c r="R14" s="3" t="s">
        <v>60</v>
      </c>
      <c r="S14" s="3" t="s">
        <v>54</v>
      </c>
      <c r="T14" s="4" t="s">
        <v>63</v>
      </c>
      <c r="U14" s="4" t="s">
        <v>64</v>
      </c>
      <c r="V14" s="3" t="s">
        <v>19</v>
      </c>
    </row>
    <row r="15" spans="1:22" ht="18" thickTop="1" x14ac:dyDescent="0.25">
      <c r="A15" s="2" t="s">
        <v>23</v>
      </c>
      <c r="B15" s="6">
        <f>('Combined Capacities'!B15-'Combined Capacities'!B9)/5</f>
        <v>-14071.163200000021</v>
      </c>
      <c r="C15" s="6">
        <f>('Combined Capacities'!C15-'Combined Capacities'!C9)/5</f>
        <v>-14322.790999999992</v>
      </c>
      <c r="D15" s="6">
        <f>('Combined Capacities'!D15-'Combined Capacities'!D9)/5</f>
        <v>-14069.258400000001</v>
      </c>
      <c r="E15" s="6">
        <f>('Combined Capacities'!E15-'Combined Capacities'!E9)/5</f>
        <v>-4433.9993999999979</v>
      </c>
      <c r="F15" s="6">
        <f>('Combined Capacities'!F15-'Combined Capacities'!F9)/5</f>
        <v>140.83099999999976</v>
      </c>
      <c r="G15" s="6">
        <f>('Combined Capacities'!G15-'Combined Capacities'!G9)/5</f>
        <v>11442.701800000001</v>
      </c>
      <c r="H15" s="6">
        <f>('Combined Capacities'!H15-'Combined Capacities'!H9)/5</f>
        <v>889.04399999999964</v>
      </c>
      <c r="I15" s="6">
        <f>('Combined Capacities'!I15-'Combined Capacities'!I9)/5</f>
        <v>12176.536600000001</v>
      </c>
      <c r="J15" s="6">
        <f>('Combined Capacities'!J15-'Combined Capacities'!J9)/5</f>
        <v>3933.5340000000006</v>
      </c>
      <c r="K15" s="6">
        <f>('Combined Capacities'!K15-'Combined Capacities'!K9)/5</f>
        <v>108.27459999999265</v>
      </c>
      <c r="L15" s="6">
        <f>('Combined Capacities'!L15-'Combined Capacities'!L9)/5</f>
        <v>-7.2000000000116415E-3</v>
      </c>
      <c r="M15" s="6">
        <f>('Combined Capacities'!M15-'Combined Capacities'!M9)/5</f>
        <v>0</v>
      </c>
      <c r="N15" s="6">
        <f>('Combined Capacities'!N15-'Combined Capacities'!N9)/5</f>
        <v>0</v>
      </c>
      <c r="O15" s="6">
        <f>('Combined Capacities'!O15-'Combined Capacities'!O9)/5</f>
        <v>0</v>
      </c>
      <c r="P15" s="6">
        <f>('Combined Capacities'!P15-'Combined Capacities'!P9)/5</f>
        <v>302.10639999999694</v>
      </c>
      <c r="Q15" s="6">
        <f>('Combined Capacities'!Q15-'Combined Capacities'!Q9)/5</f>
        <v>0</v>
      </c>
      <c r="R15" s="6">
        <f>('Combined Capacities'!R15-'Combined Capacities'!R9)/5</f>
        <v>0</v>
      </c>
      <c r="S15" s="6">
        <f>('Combined Capacities'!S15-'Combined Capacities'!S9)/5</f>
        <v>281.94940560000003</v>
      </c>
      <c r="T15" s="6">
        <f>('Combined Capacities'!T15-'Combined Capacities'!T9)/5</f>
        <v>-0.61923974031128703</v>
      </c>
      <c r="U15" s="6">
        <f>('Combined Capacities'!U15-'Combined Capacities'!U9)/5</f>
        <v>0</v>
      </c>
      <c r="V15" s="6">
        <f>('Combined Capacities'!V15-'Combined Capacities'!V9)/5</f>
        <v>281.94940560000003</v>
      </c>
    </row>
    <row r="16" spans="1:22" x14ac:dyDescent="0.25">
      <c r="A16" s="2" t="s">
        <v>55</v>
      </c>
      <c r="B16" s="6">
        <f>('Combined Capacities'!B16-'Combined Capacities'!B10)/5</f>
        <v>-14071.297399999999</v>
      </c>
      <c r="C16" s="6">
        <f>('Combined Capacities'!C16-'Combined Capacities'!C10)/5</f>
        <v>-14341.983000000018</v>
      </c>
      <c r="D16" s="6">
        <f>('Combined Capacities'!D16-'Combined Capacities'!D10)/5</f>
        <v>-14070.630399999998</v>
      </c>
      <c r="E16" s="6">
        <f>('Combined Capacities'!E16-'Combined Capacities'!E10)/5</f>
        <v>-4659.3691999999983</v>
      </c>
      <c r="F16" s="6">
        <f>('Combined Capacities'!F16-'Combined Capacities'!F10)/5</f>
        <v>134.80940000000118</v>
      </c>
      <c r="G16" s="6">
        <f>('Combined Capacities'!G16-'Combined Capacities'!G10)/5</f>
        <v>11631.9948</v>
      </c>
      <c r="H16" s="6">
        <f>('Combined Capacities'!H16-'Combined Capacities'!H10)/5</f>
        <v>888.77340000000004</v>
      </c>
      <c r="I16" s="6">
        <f>('Combined Capacities'!I16-'Combined Capacities'!I10)/5</f>
        <v>13104.450599999998</v>
      </c>
      <c r="J16" s="6">
        <f>('Combined Capacities'!J16-'Combined Capacities'!J10)/5</f>
        <v>958.96739999999988</v>
      </c>
      <c r="K16" s="6">
        <f>('Combined Capacities'!K16-'Combined Capacities'!K10)/5</f>
        <v>111.40080000000307</v>
      </c>
      <c r="L16" s="6">
        <f>('Combined Capacities'!L16-'Combined Capacities'!L10)/5</f>
        <v>0.14540000000051806</v>
      </c>
      <c r="M16" s="6">
        <f>('Combined Capacities'!M16-'Combined Capacities'!M10)/5</f>
        <v>0</v>
      </c>
      <c r="N16" s="6">
        <f>('Combined Capacities'!N16-'Combined Capacities'!N10)/5</f>
        <v>0</v>
      </c>
      <c r="O16" s="6">
        <f>('Combined Capacities'!O16-'Combined Capacities'!O10)/5</f>
        <v>0</v>
      </c>
      <c r="P16" s="6">
        <f>('Combined Capacities'!P16-'Combined Capacities'!P10)/5</f>
        <v>2598.8911999999996</v>
      </c>
      <c r="Q16" s="6">
        <f>('Combined Capacities'!Q16-'Combined Capacities'!Q10)/5</f>
        <v>4468.2756000000027</v>
      </c>
      <c r="R16" s="6">
        <f>('Combined Capacities'!R16-'Combined Capacities'!R10)/5</f>
        <v>17297.995000000003</v>
      </c>
      <c r="S16" s="6">
        <f>('Combined Capacities'!S16-'Combined Capacities'!S10)/5</f>
        <v>48.417593000001943</v>
      </c>
      <c r="T16" s="6">
        <f>('Combined Capacities'!T16-'Combined Capacities'!T10)/5</f>
        <v>-0.34554055780135295</v>
      </c>
      <c r="U16" s="6">
        <f>('Combined Capacities'!U16-'Combined Capacities'!U10)/5</f>
        <v>0.39999687761713432</v>
      </c>
      <c r="V16" s="6">
        <f>('Combined Capacities'!V16-'Combined Capacities'!V10)/5</f>
        <v>48.417593000001943</v>
      </c>
    </row>
    <row r="17" spans="1:22" x14ac:dyDescent="0.25">
      <c r="A17" s="2" t="s">
        <v>56</v>
      </c>
      <c r="B17" s="6">
        <f>('Combined Capacities'!B17-'Combined Capacities'!B11)/5</f>
        <v>-14071.0136</v>
      </c>
      <c r="C17" s="6">
        <f>('Combined Capacities'!C17-'Combined Capacities'!C11)/5</f>
        <v>-14180.523999999999</v>
      </c>
      <c r="D17" s="6">
        <f>('Combined Capacities'!D17-'Combined Capacities'!D11)/5</f>
        <v>-14068.203799999999</v>
      </c>
      <c r="E17" s="6">
        <f>('Combined Capacities'!E17-'Combined Capacities'!E11)/5</f>
        <v>-1152.0948000000003</v>
      </c>
      <c r="F17" s="6">
        <f>('Combined Capacities'!F17-'Combined Capacities'!F11)/5</f>
        <v>647.45239999999762</v>
      </c>
      <c r="G17" s="6">
        <f>('Combined Capacities'!G17-'Combined Capacities'!G11)/5</f>
        <v>11511.7084</v>
      </c>
      <c r="H17" s="6">
        <f>('Combined Capacities'!H17-'Combined Capacities'!H11)/5</f>
        <v>889.07060000000024</v>
      </c>
      <c r="I17" s="6">
        <f>('Combined Capacities'!I17-'Combined Capacities'!I11)/5</f>
        <v>12518.381799999999</v>
      </c>
      <c r="J17" s="6">
        <f>('Combined Capacities'!J17-'Combined Capacities'!J11)/5</f>
        <v>1500.4584000000025</v>
      </c>
      <c r="K17" s="6">
        <f>('Combined Capacities'!K17-'Combined Capacities'!K11)/5</f>
        <v>65.107799999974674</v>
      </c>
      <c r="L17" s="6">
        <f>('Combined Capacities'!L17-'Combined Capacities'!L11)/5</f>
        <v>321.08480000000202</v>
      </c>
      <c r="M17" s="6">
        <f>('Combined Capacities'!M17-'Combined Capacities'!M11)/5</f>
        <v>0</v>
      </c>
      <c r="N17" s="6">
        <f>('Combined Capacities'!N17-'Combined Capacities'!N11)/5</f>
        <v>0</v>
      </c>
      <c r="O17" s="6">
        <f>('Combined Capacities'!O17-'Combined Capacities'!O11)/5</f>
        <v>0</v>
      </c>
      <c r="P17" s="6">
        <f>('Combined Capacities'!P17-'Combined Capacities'!P11)/5</f>
        <v>2386.0893999999998</v>
      </c>
      <c r="Q17" s="6">
        <f>('Combined Capacities'!Q17-'Combined Capacities'!Q11)/5</f>
        <v>0</v>
      </c>
      <c r="R17" s="6">
        <f>('Combined Capacities'!R17-'Combined Capacities'!R11)/5</f>
        <v>0</v>
      </c>
      <c r="S17" s="6">
        <f>('Combined Capacities'!S17-'Combined Capacities'!S11)/5</f>
        <v>244.56511</v>
      </c>
      <c r="T17" s="6">
        <f>('Combined Capacities'!T17-'Combined Capacities'!T11)/5</f>
        <v>-0.40694971901521432</v>
      </c>
      <c r="U17" s="6">
        <f>('Combined Capacities'!U17-'Combined Capacities'!U11)/5</f>
        <v>0</v>
      </c>
      <c r="V17" s="6">
        <f>('Combined Capacities'!V17-'Combined Capacities'!V11)/5</f>
        <v>244.56511</v>
      </c>
    </row>
    <row r="18" spans="1:22" x14ac:dyDescent="0.25">
      <c r="A18" s="2" t="s">
        <v>57</v>
      </c>
      <c r="B18" s="6">
        <f>('Combined Capacities'!B18-'Combined Capacities'!B12)/5</f>
        <v>-14035.871800000023</v>
      </c>
      <c r="C18" s="6">
        <f>('Combined Capacities'!C18-'Combined Capacities'!C12)/5</f>
        <v>-14023.955999999995</v>
      </c>
      <c r="D18" s="6">
        <f>('Combined Capacities'!D18-'Combined Capacities'!D12)/5</f>
        <v>-14035.801000000001</v>
      </c>
      <c r="E18" s="6">
        <f>('Combined Capacities'!E18-'Combined Capacities'!E12)/5</f>
        <v>-2207.3361999999993</v>
      </c>
      <c r="F18" s="6">
        <f>('Combined Capacities'!F18-'Combined Capacities'!F12)/5</f>
        <v>659.41100000000154</v>
      </c>
      <c r="G18" s="6">
        <f>('Combined Capacities'!G18-'Combined Capacities'!G12)/5</f>
        <v>12696.215399999997</v>
      </c>
      <c r="H18" s="6">
        <f>('Combined Capacities'!H18-'Combined Capacities'!H12)/5</f>
        <v>884.23880000000008</v>
      </c>
      <c r="I18" s="6">
        <f>('Combined Capacities'!I18-'Combined Capacities'!I12)/5</f>
        <v>13914.679999999998</v>
      </c>
      <c r="J18" s="6">
        <f>('Combined Capacities'!J18-'Combined Capacities'!J12)/5</f>
        <v>-257.52119999999775</v>
      </c>
      <c r="K18" s="6">
        <f>('Combined Capacities'!K18-'Combined Capacities'!K12)/5</f>
        <v>32.214399999973828</v>
      </c>
      <c r="L18" s="6">
        <f>('Combined Capacities'!L18-'Combined Capacities'!L12)/5</f>
        <v>449.04979999999995</v>
      </c>
      <c r="M18" s="6">
        <f>('Combined Capacities'!M18-'Combined Capacities'!M12)/5</f>
        <v>0</v>
      </c>
      <c r="N18" s="6">
        <f>('Combined Capacities'!N18-'Combined Capacities'!N12)/5</f>
        <v>0</v>
      </c>
      <c r="O18" s="6">
        <f>('Combined Capacities'!O18-'Combined Capacities'!O12)/5</f>
        <v>0</v>
      </c>
      <c r="P18" s="6">
        <f>('Combined Capacities'!P18-'Combined Capacities'!P12)/5</f>
        <v>9249.7664000000004</v>
      </c>
      <c r="Q18" s="6">
        <f>('Combined Capacities'!Q18-'Combined Capacities'!Q12)/5</f>
        <v>4077.8240000000005</v>
      </c>
      <c r="R18" s="6">
        <f>('Combined Capacities'!R18-'Combined Capacities'!R12)/5</f>
        <v>15126.508199999997</v>
      </c>
      <c r="S18" s="6">
        <f>('Combined Capacities'!S18-'Combined Capacities'!S12)/5</f>
        <v>-934.24192960000005</v>
      </c>
      <c r="T18" s="6">
        <f>('Combined Capacities'!T18-'Combined Capacities'!T12)/5</f>
        <v>0.12411437858839917</v>
      </c>
      <c r="U18" s="6">
        <f>('Combined Capacities'!U18-'Combined Capacities'!U12)/5</f>
        <v>0.32892485242622016</v>
      </c>
      <c r="V18" s="6">
        <f>('Combined Capacities'!V18-'Combined Capacities'!V12)/5</f>
        <v>-934.24192960000005</v>
      </c>
    </row>
    <row r="20" spans="1:22" ht="18" thickBot="1" x14ac:dyDescent="0.3">
      <c r="A20" s="5" t="s">
        <v>70</v>
      </c>
      <c r="B20" s="3" t="s">
        <v>2</v>
      </c>
      <c r="C20" s="3" t="s">
        <v>3</v>
      </c>
      <c r="D20" s="3" t="s">
        <v>4</v>
      </c>
      <c r="E20" s="3" t="s">
        <v>6</v>
      </c>
      <c r="F20" s="3" t="s">
        <v>7</v>
      </c>
      <c r="G20" s="3" t="s">
        <v>8</v>
      </c>
      <c r="H20" s="3" t="s">
        <v>9</v>
      </c>
      <c r="I20" s="3" t="s">
        <v>11</v>
      </c>
      <c r="J20" s="3" t="s">
        <v>49</v>
      </c>
      <c r="K20" s="3" t="s">
        <v>58</v>
      </c>
      <c r="L20" s="3" t="s">
        <v>13</v>
      </c>
      <c r="M20" s="3" t="s">
        <v>14</v>
      </c>
      <c r="N20" s="3" t="s">
        <v>15</v>
      </c>
      <c r="O20" s="3" t="s">
        <v>16</v>
      </c>
      <c r="P20" s="3" t="s">
        <v>10</v>
      </c>
      <c r="Q20" s="3" t="s">
        <v>59</v>
      </c>
      <c r="R20" s="3" t="s">
        <v>60</v>
      </c>
      <c r="S20" s="3" t="s">
        <v>54</v>
      </c>
      <c r="T20" s="4" t="s">
        <v>63</v>
      </c>
      <c r="U20" s="4" t="s">
        <v>64</v>
      </c>
      <c r="V20" s="3" t="s">
        <v>19</v>
      </c>
    </row>
    <row r="21" spans="1:22" ht="18" thickTop="1" x14ac:dyDescent="0.25">
      <c r="A21" s="2" t="s">
        <v>23</v>
      </c>
      <c r="B21" s="6">
        <f>('Combined Capacities'!B21-'Combined Capacities'!B15)/5</f>
        <v>-17958.12419999998</v>
      </c>
      <c r="C21" s="6">
        <f>('Combined Capacities'!C21-'Combined Capacities'!C15)/5</f>
        <v>12759.598199999997</v>
      </c>
      <c r="D21" s="6">
        <f>('Combined Capacities'!D21-'Combined Capacities'!D15)/5</f>
        <v>-14652.631599999999</v>
      </c>
      <c r="E21" s="6">
        <f>('Combined Capacities'!E21-'Combined Capacities'!E15)/5</f>
        <v>-14.782600000000093</v>
      </c>
      <c r="F21" s="6">
        <f>('Combined Capacities'!F21-'Combined Capacities'!F15)/5</f>
        <v>8.4187999999965548</v>
      </c>
      <c r="G21" s="6">
        <f>('Combined Capacities'!G21-'Combined Capacities'!G15)/5</f>
        <v>14470.462799999998</v>
      </c>
      <c r="H21" s="6">
        <f>('Combined Capacities'!H21-'Combined Capacities'!H15)/5</f>
        <v>1493.2076000000002</v>
      </c>
      <c r="I21" s="6">
        <f>('Combined Capacities'!I21-'Combined Capacities'!I15)/5</f>
        <v>14920.453599999999</v>
      </c>
      <c r="J21" s="6">
        <f>('Combined Capacities'!J21-'Combined Capacities'!J15)/5</f>
        <v>5204.4031999999961</v>
      </c>
      <c r="K21" s="6">
        <f>('Combined Capacities'!K21-'Combined Capacities'!K15)/5</f>
        <v>18508.056599999989</v>
      </c>
      <c r="L21" s="6">
        <f>('Combined Capacities'!L21-'Combined Capacities'!L15)/5</f>
        <v>0.36379999999990104</v>
      </c>
      <c r="M21" s="6">
        <f>('Combined Capacities'!M21-'Combined Capacities'!M15)/5</f>
        <v>0</v>
      </c>
      <c r="N21" s="6">
        <f>('Combined Capacities'!N21-'Combined Capacities'!N15)/5</f>
        <v>0</v>
      </c>
      <c r="O21" s="6">
        <f>('Combined Capacities'!O21-'Combined Capacities'!O15)/5</f>
        <v>0</v>
      </c>
      <c r="P21" s="6">
        <f>('Combined Capacities'!P21-'Combined Capacities'!P15)/5</f>
        <v>-105.4827999999994</v>
      </c>
      <c r="Q21" s="6">
        <f>('Combined Capacities'!Q21-'Combined Capacities'!Q15)/5</f>
        <v>0</v>
      </c>
      <c r="R21" s="6">
        <f>('Combined Capacities'!R21-'Combined Capacities'!R15)/5</f>
        <v>0</v>
      </c>
      <c r="S21" s="6">
        <f>('Combined Capacities'!S21-'Combined Capacities'!S15)/5</f>
        <v>1635.1577928000002</v>
      </c>
      <c r="T21" s="6">
        <f>('Combined Capacities'!T21-'Combined Capacities'!T15)/5</f>
        <v>-0.10411709703623462</v>
      </c>
      <c r="U21" s="6">
        <f>('Combined Capacities'!U21-'Combined Capacities'!U15)/5</f>
        <v>0</v>
      </c>
      <c r="V21" s="6">
        <f>('Combined Capacities'!V21-'Combined Capacities'!V15)/5</f>
        <v>1635.1577928000002</v>
      </c>
    </row>
    <row r="22" spans="1:22" x14ac:dyDescent="0.25">
      <c r="A22" s="2" t="s">
        <v>55</v>
      </c>
      <c r="B22" s="6">
        <f>('Combined Capacities'!B22-'Combined Capacities'!B16)/5</f>
        <v>-17955.847000000002</v>
      </c>
      <c r="C22" s="6">
        <f>('Combined Capacities'!C22-'Combined Capacities'!C16)/5</f>
        <v>7529.6265999999941</v>
      </c>
      <c r="D22" s="6">
        <f>('Combined Capacities'!D22-'Combined Capacities'!D16)/5</f>
        <v>-15481.867399999999</v>
      </c>
      <c r="E22" s="6">
        <f>('Combined Capacities'!E22-'Combined Capacities'!E16)/5</f>
        <v>-11.61359999999986</v>
      </c>
      <c r="F22" s="6">
        <f>('Combined Capacities'!F22-'Combined Capacities'!F16)/5</f>
        <v>14.81019999999844</v>
      </c>
      <c r="G22" s="6">
        <f>('Combined Capacities'!G22-'Combined Capacities'!G16)/5</f>
        <v>14550.091399999999</v>
      </c>
      <c r="H22" s="6">
        <f>('Combined Capacities'!H22-'Combined Capacities'!H16)/5</f>
        <v>1492.9603999999999</v>
      </c>
      <c r="I22" s="6">
        <f>('Combined Capacities'!I22-'Combined Capacities'!I16)/5</f>
        <v>15357.773600000004</v>
      </c>
      <c r="J22" s="6">
        <f>('Combined Capacities'!J22-'Combined Capacities'!J16)/5</f>
        <v>540.35640000000205</v>
      </c>
      <c r="K22" s="6">
        <f>('Combined Capacities'!K22-'Combined Capacities'!K16)/5</f>
        <v>414.4432000000146</v>
      </c>
      <c r="L22" s="6">
        <f>('Combined Capacities'!L22-'Combined Capacities'!L16)/5</f>
        <v>0.70499999999956342</v>
      </c>
      <c r="M22" s="6">
        <f>('Combined Capacities'!M22-'Combined Capacities'!M16)/5</f>
        <v>0</v>
      </c>
      <c r="N22" s="6">
        <f>('Combined Capacities'!N22-'Combined Capacities'!N16)/5</f>
        <v>0</v>
      </c>
      <c r="O22" s="6">
        <f>('Combined Capacities'!O22-'Combined Capacities'!O16)/5</f>
        <v>0</v>
      </c>
      <c r="P22" s="6">
        <f>('Combined Capacities'!P22-'Combined Capacities'!P16)/5</f>
        <v>5142.6674000000003</v>
      </c>
      <c r="Q22" s="6">
        <f>('Combined Capacities'!Q22-'Combined Capacities'!Q16)/5</f>
        <v>6363.7273999999979</v>
      </c>
      <c r="R22" s="6">
        <f>('Combined Capacities'!R22-'Combined Capacities'!R16)/5</f>
        <v>53942.799600000028</v>
      </c>
      <c r="S22" s="6">
        <f>('Combined Capacities'!S22-'Combined Capacities'!S16)/5</f>
        <v>2362.1804729999981</v>
      </c>
      <c r="T22" s="6">
        <f>('Combined Capacities'!T22-'Combined Capacities'!T16)/5</f>
        <v>-0.13848071559581571</v>
      </c>
      <c r="U22" s="6">
        <f>('Combined Capacities'!U22-'Combined Capacities'!U16)/5</f>
        <v>0.54463587460685592</v>
      </c>
      <c r="V22" s="6">
        <f>('Combined Capacities'!V22-'Combined Capacities'!V16)/5</f>
        <v>2362.1804729999981</v>
      </c>
    </row>
    <row r="23" spans="1:22" x14ac:dyDescent="0.25">
      <c r="A23" s="2" t="s">
        <v>56</v>
      </c>
      <c r="B23" s="6">
        <f>('Combined Capacities'!B23-'Combined Capacities'!B17)/5</f>
        <v>-17958.547399999996</v>
      </c>
      <c r="C23" s="6">
        <f>('Combined Capacities'!C23-'Combined Capacities'!C17)/5</f>
        <v>7055.9224000000049</v>
      </c>
      <c r="D23" s="6">
        <f>('Combined Capacities'!D23-'Combined Capacities'!D17)/5</f>
        <v>-15098.329599999997</v>
      </c>
      <c r="E23" s="6">
        <f>('Combined Capacities'!E23-'Combined Capacities'!E17)/5</f>
        <v>-0.2139999999984866</v>
      </c>
      <c r="F23" s="6">
        <f>('Combined Capacities'!F23-'Combined Capacities'!F17)/5</f>
        <v>1212.535400000002</v>
      </c>
      <c r="G23" s="6">
        <f>('Combined Capacities'!G23-'Combined Capacities'!G17)/5</f>
        <v>14605.579999999998</v>
      </c>
      <c r="H23" s="6">
        <f>('Combined Capacities'!H23-'Combined Capacities'!H17)/5</f>
        <v>1493.0067999999997</v>
      </c>
      <c r="I23" s="6">
        <f>('Combined Capacities'!I23-'Combined Capacities'!I17)/5</f>
        <v>15655.414200000003</v>
      </c>
      <c r="J23" s="6">
        <f>('Combined Capacities'!J23-'Combined Capacities'!J17)/5</f>
        <v>6444.4652000000033</v>
      </c>
      <c r="K23" s="6">
        <f>('Combined Capacities'!K23-'Combined Capacities'!K17)/5</f>
        <v>16242.890000000003</v>
      </c>
      <c r="L23" s="6">
        <f>('Combined Capacities'!L23-'Combined Capacities'!L17)/5</f>
        <v>509.02499999999782</v>
      </c>
      <c r="M23" s="6">
        <f>('Combined Capacities'!M23-'Combined Capacities'!M17)/5</f>
        <v>0</v>
      </c>
      <c r="N23" s="6">
        <f>('Combined Capacities'!N23-'Combined Capacities'!N17)/5</f>
        <v>0</v>
      </c>
      <c r="O23" s="6">
        <f>('Combined Capacities'!O23-'Combined Capacities'!O17)/5</f>
        <v>0</v>
      </c>
      <c r="P23" s="6">
        <f>('Combined Capacities'!P23-'Combined Capacities'!P17)/5</f>
        <v>5209.9883999999993</v>
      </c>
      <c r="Q23" s="6">
        <f>('Combined Capacities'!Q23-'Combined Capacities'!Q17)/5</f>
        <v>0</v>
      </c>
      <c r="R23" s="6">
        <f>('Combined Capacities'!R23-'Combined Capacities'!R17)/5</f>
        <v>0</v>
      </c>
      <c r="S23" s="6">
        <f>('Combined Capacities'!S23-'Combined Capacities'!S17)/5</f>
        <v>1362.8706006</v>
      </c>
      <c r="T23" s="6">
        <f>('Combined Capacities'!T23-'Combined Capacities'!T17)/5</f>
        <v>-0.48125103259775254</v>
      </c>
      <c r="U23" s="6">
        <f>('Combined Capacities'!U23-'Combined Capacities'!U17)/5</f>
        <v>0</v>
      </c>
      <c r="V23" s="6">
        <f>('Combined Capacities'!V23-'Combined Capacities'!V17)/5</f>
        <v>1362.8706006</v>
      </c>
    </row>
    <row r="24" spans="1:22" x14ac:dyDescent="0.25">
      <c r="A24" s="2" t="s">
        <v>57</v>
      </c>
      <c r="B24" s="6">
        <f>('Combined Capacities'!B24-'Combined Capacities'!B18)/5</f>
        <v>-17913.527999999977</v>
      </c>
      <c r="C24" s="6">
        <f>('Combined Capacities'!C24-'Combined Capacities'!C18)/5</f>
        <v>3588.4809999999939</v>
      </c>
      <c r="D24" s="6">
        <f>('Combined Capacities'!D24-'Combined Capacities'!D18)/5</f>
        <v>-16072.213200000002</v>
      </c>
      <c r="E24" s="6">
        <f>('Combined Capacities'!E24-'Combined Capacities'!E18)/5</f>
        <v>-8.8419999999983698</v>
      </c>
      <c r="F24" s="6">
        <f>('Combined Capacities'!F24-'Combined Capacities'!F18)/5</f>
        <v>1264.1054000000033</v>
      </c>
      <c r="G24" s="6">
        <f>('Combined Capacities'!G24-'Combined Capacities'!G18)/5</f>
        <v>14550.607200000004</v>
      </c>
      <c r="H24" s="6">
        <f>('Combined Capacities'!H24-'Combined Capacities'!H18)/5</f>
        <v>1486.5529999999999</v>
      </c>
      <c r="I24" s="6">
        <f>('Combined Capacities'!I24-'Combined Capacities'!I18)/5</f>
        <v>14175.820799999998</v>
      </c>
      <c r="J24" s="6">
        <f>('Combined Capacities'!J24-'Combined Capacities'!J18)/5</f>
        <v>652.7287999999993</v>
      </c>
      <c r="K24" s="6">
        <f>('Combined Capacities'!K24-'Combined Capacities'!K18)/5</f>
        <v>241.28120000002673</v>
      </c>
      <c r="L24" s="6">
        <f>('Combined Capacities'!L24-'Combined Capacities'!L18)/5</f>
        <v>529.87479999999994</v>
      </c>
      <c r="M24" s="6">
        <f>('Combined Capacities'!M24-'Combined Capacities'!M18)/5</f>
        <v>0</v>
      </c>
      <c r="N24" s="6">
        <f>('Combined Capacities'!N24-'Combined Capacities'!N18)/5</f>
        <v>0</v>
      </c>
      <c r="O24" s="6">
        <f>('Combined Capacities'!O24-'Combined Capacities'!O18)/5</f>
        <v>0</v>
      </c>
      <c r="P24" s="6">
        <f>('Combined Capacities'!P24-'Combined Capacities'!P18)/5</f>
        <v>11754.845599999997</v>
      </c>
      <c r="Q24" s="6">
        <f>('Combined Capacities'!Q24-'Combined Capacities'!Q18)/5</f>
        <v>6457.5472000000018</v>
      </c>
      <c r="R24" s="6">
        <f>('Combined Capacities'!R24-'Combined Capacities'!R18)/5</f>
        <v>51343.981599999985</v>
      </c>
      <c r="S24" s="6">
        <f>('Combined Capacities'!S24-'Combined Capacities'!S18)/5</f>
        <v>2656.3641049999997</v>
      </c>
      <c r="T24" s="6">
        <f>('Combined Capacities'!T24-'Combined Capacities'!T18)/5</f>
        <v>-0.27851628139416462</v>
      </c>
      <c r="U24" s="6">
        <f>('Combined Capacities'!U24-'Combined Capacities'!U18)/5</f>
        <v>0.52006589695333338</v>
      </c>
      <c r="V24" s="6">
        <f>('Combined Capacities'!V24-'Combined Capacities'!V18)/5</f>
        <v>2656.3641049999997</v>
      </c>
    </row>
    <row r="26" spans="1:22" ht="18" thickBot="1" x14ac:dyDescent="0.3">
      <c r="A26" s="5" t="s">
        <v>71</v>
      </c>
      <c r="B26" s="3" t="s">
        <v>2</v>
      </c>
      <c r="C26" s="3" t="s">
        <v>3</v>
      </c>
      <c r="D26" s="3" t="s">
        <v>4</v>
      </c>
      <c r="E26" s="3" t="s">
        <v>6</v>
      </c>
      <c r="F26" s="3" t="s">
        <v>7</v>
      </c>
      <c r="G26" s="3" t="s">
        <v>8</v>
      </c>
      <c r="H26" s="3" t="s">
        <v>9</v>
      </c>
      <c r="I26" s="3" t="s">
        <v>11</v>
      </c>
      <c r="J26" s="3" t="s">
        <v>49</v>
      </c>
      <c r="K26" s="3" t="s">
        <v>58</v>
      </c>
      <c r="L26" s="3" t="s">
        <v>13</v>
      </c>
      <c r="M26" s="3" t="s">
        <v>14</v>
      </c>
      <c r="N26" s="3" t="s">
        <v>15</v>
      </c>
      <c r="O26" s="3" t="s">
        <v>16</v>
      </c>
      <c r="P26" s="3" t="s">
        <v>10</v>
      </c>
      <c r="Q26" s="3" t="s">
        <v>59</v>
      </c>
      <c r="R26" s="3" t="s">
        <v>60</v>
      </c>
      <c r="S26" s="3" t="s">
        <v>54</v>
      </c>
      <c r="T26" s="4" t="s">
        <v>63</v>
      </c>
      <c r="U26" s="4" t="s">
        <v>64</v>
      </c>
      <c r="V26" s="3" t="s">
        <v>19</v>
      </c>
    </row>
    <row r="27" spans="1:22" ht="18" thickTop="1" x14ac:dyDescent="0.25">
      <c r="A27" s="2" t="s">
        <v>23</v>
      </c>
      <c r="B27" s="6">
        <f>('Combined Capacities'!B27-'Combined Capacities'!B21)/5</f>
        <v>-14592.407400000002</v>
      </c>
      <c r="C27" s="6">
        <f>('Combined Capacities'!C27-'Combined Capacities'!C21)/5</f>
        <v>4505.9072000000042</v>
      </c>
      <c r="D27" s="6">
        <f>('Combined Capacities'!D27-'Combined Capacities'!D21)/5</f>
        <v>-1365.9377999999997</v>
      </c>
      <c r="E27" s="6">
        <f>('Combined Capacities'!E27-'Combined Capacities'!E21)/5</f>
        <v>-5.8503999999986265</v>
      </c>
      <c r="F27" s="6">
        <f>('Combined Capacities'!F27-'Combined Capacities'!F21)/5</f>
        <v>55.640799999999579</v>
      </c>
      <c r="G27" s="6">
        <f>('Combined Capacities'!G27-'Combined Capacities'!G21)/5</f>
        <v>18392.311400000006</v>
      </c>
      <c r="H27" s="6">
        <f>('Combined Capacities'!H27-'Combined Capacities'!H21)/5</f>
        <v>1480.0131999999999</v>
      </c>
      <c r="I27" s="6">
        <f>('Combined Capacities'!I27-'Combined Capacities'!I21)/5</f>
        <v>18622.591199999995</v>
      </c>
      <c r="J27" s="6">
        <f>('Combined Capacities'!J27-'Combined Capacities'!J21)/5</f>
        <v>7366.9892000000054</v>
      </c>
      <c r="K27" s="6">
        <f>('Combined Capacities'!K27-'Combined Capacities'!K21)/5</f>
        <v>45958.086999999985</v>
      </c>
      <c r="L27" s="6">
        <f>('Combined Capacities'!L27-'Combined Capacities'!L21)/5</f>
        <v>0.30520000000033176</v>
      </c>
      <c r="M27" s="6">
        <f>('Combined Capacities'!M27-'Combined Capacities'!M21)/5</f>
        <v>0</v>
      </c>
      <c r="N27" s="6">
        <f>('Combined Capacities'!N27-'Combined Capacities'!N21)/5</f>
        <v>0</v>
      </c>
      <c r="O27" s="6">
        <f>('Combined Capacities'!O27-'Combined Capacities'!O21)/5</f>
        <v>0</v>
      </c>
      <c r="P27" s="6">
        <f>('Combined Capacities'!P27-'Combined Capacities'!P21)/5</f>
        <v>-58.525199999999316</v>
      </c>
      <c r="Q27" s="6">
        <f>('Combined Capacities'!Q27-'Combined Capacities'!Q21)/5</f>
        <v>0</v>
      </c>
      <c r="R27" s="6">
        <f>('Combined Capacities'!R27-'Combined Capacities'!R21)/5</f>
        <v>0</v>
      </c>
      <c r="S27" s="6">
        <f>('Combined Capacities'!S27-'Combined Capacities'!S21)/5</f>
        <v>-616.95760120000011</v>
      </c>
      <c r="T27" s="6">
        <f>('Combined Capacities'!T27-'Combined Capacities'!T21)/5</f>
        <v>0.10531567292504285</v>
      </c>
      <c r="U27" s="6">
        <f>('Combined Capacities'!U27-'Combined Capacities'!U21)/5</f>
        <v>0</v>
      </c>
      <c r="V27" s="6">
        <f>('Combined Capacities'!V27-'Combined Capacities'!V21)/5</f>
        <v>-616.95760120000011</v>
      </c>
    </row>
    <row r="28" spans="1:22" x14ac:dyDescent="0.25">
      <c r="A28" s="2" t="s">
        <v>55</v>
      </c>
      <c r="B28" s="6">
        <f>('Combined Capacities'!B28-'Combined Capacities'!B22)/5</f>
        <v>-14537.8172</v>
      </c>
      <c r="C28" s="6">
        <f>('Combined Capacities'!C28-'Combined Capacities'!C22)/5</f>
        <v>4431.0570000000062</v>
      </c>
      <c r="D28" s="6">
        <f>('Combined Capacities'!D28-'Combined Capacities'!D22)/5</f>
        <v>-222.09700000000012</v>
      </c>
      <c r="E28" s="6">
        <f>('Combined Capacities'!E28-'Combined Capacities'!E22)/5</f>
        <v>-0.57499999999999996</v>
      </c>
      <c r="F28" s="6">
        <f>('Combined Capacities'!F28-'Combined Capacities'!F22)/5</f>
        <v>58.503800000000048</v>
      </c>
      <c r="G28" s="6">
        <f>('Combined Capacities'!G28-'Combined Capacities'!G22)/5</f>
        <v>18580.744599999998</v>
      </c>
      <c r="H28" s="6">
        <f>('Combined Capacities'!H28-'Combined Capacities'!H22)/5</f>
        <v>1479.7187999999999</v>
      </c>
      <c r="I28" s="6">
        <f>('Combined Capacities'!I28-'Combined Capacities'!I22)/5</f>
        <v>19617.967399999994</v>
      </c>
      <c r="J28" s="6">
        <f>('Combined Capacities'!J28-'Combined Capacities'!J22)/5</f>
        <v>1176.2750000000001</v>
      </c>
      <c r="K28" s="6">
        <f>('Combined Capacities'!K28-'Combined Capacities'!K22)/5</f>
        <v>4858.1689999999826</v>
      </c>
      <c r="L28" s="6">
        <f>('Combined Capacities'!L28-'Combined Capacities'!L22)/5</f>
        <v>4.3724000000001979</v>
      </c>
      <c r="M28" s="6">
        <f>('Combined Capacities'!M28-'Combined Capacities'!M22)/5</f>
        <v>0</v>
      </c>
      <c r="N28" s="6">
        <f>('Combined Capacities'!N28-'Combined Capacities'!N22)/5</f>
        <v>0</v>
      </c>
      <c r="O28" s="6">
        <f>('Combined Capacities'!O28-'Combined Capacities'!O22)/5</f>
        <v>0</v>
      </c>
      <c r="P28" s="6">
        <f>('Combined Capacities'!P28-'Combined Capacities'!P22)/5</f>
        <v>4771.749600000001</v>
      </c>
      <c r="Q28" s="6">
        <f>('Combined Capacities'!Q28-'Combined Capacities'!Q22)/5</f>
        <v>6360.3007999999991</v>
      </c>
      <c r="R28" s="6">
        <f>('Combined Capacities'!R28-'Combined Capacities'!R22)/5</f>
        <v>69429.118399999992</v>
      </c>
      <c r="S28" s="6">
        <f>('Combined Capacities'!S28-'Combined Capacities'!S22)/5</f>
        <v>-1651.1131018000001</v>
      </c>
      <c r="T28" s="6">
        <f>('Combined Capacities'!T28-'Combined Capacities'!T22)/5</f>
        <v>-0.12969702944851136</v>
      </c>
      <c r="U28" s="6">
        <f>('Combined Capacities'!U28-'Combined Capacities'!U22)/5</f>
        <v>0.34004929259460698</v>
      </c>
      <c r="V28" s="6">
        <f>('Combined Capacities'!V28-'Combined Capacities'!V22)/5</f>
        <v>-1651.1131018000001</v>
      </c>
    </row>
    <row r="29" spans="1:22" x14ac:dyDescent="0.25">
      <c r="A29" s="2" t="s">
        <v>56</v>
      </c>
      <c r="B29" s="6">
        <f>('Combined Capacities'!B29-'Combined Capacities'!B23)/5</f>
        <v>-14584.793800000003</v>
      </c>
      <c r="C29" s="6">
        <f>('Combined Capacities'!C29-'Combined Capacities'!C23)/5</f>
        <v>-5829.9971999999952</v>
      </c>
      <c r="D29" s="6">
        <f>('Combined Capacities'!D29-'Combined Capacities'!D23)/5</f>
        <v>5296.6834000000017</v>
      </c>
      <c r="E29" s="6">
        <f>('Combined Capacities'!E29-'Combined Capacities'!E23)/5</f>
        <v>-4.919999999983702E-2</v>
      </c>
      <c r="F29" s="6">
        <f>('Combined Capacities'!F29-'Combined Capacities'!F23)/5</f>
        <v>2877.9700000000012</v>
      </c>
      <c r="G29" s="6">
        <f>('Combined Capacities'!G29-'Combined Capacities'!G23)/5</f>
        <v>19361.908799999997</v>
      </c>
      <c r="H29" s="6">
        <f>('Combined Capacities'!H29-'Combined Capacities'!H23)/5</f>
        <v>1475.2865999999999</v>
      </c>
      <c r="I29" s="6">
        <f>('Combined Capacities'!I29-'Combined Capacities'!I23)/5</f>
        <v>24130.811199999996</v>
      </c>
      <c r="J29" s="6">
        <f>('Combined Capacities'!J29-'Combined Capacities'!J23)/5</f>
        <v>8251.2611999999972</v>
      </c>
      <c r="K29" s="6">
        <f>('Combined Capacities'!K29-'Combined Capacities'!K23)/5</f>
        <v>765281.25320000004</v>
      </c>
      <c r="L29" s="6">
        <f>('Combined Capacities'!L29-'Combined Capacities'!L23)/5</f>
        <v>572.05260000000055</v>
      </c>
      <c r="M29" s="6">
        <f>('Combined Capacities'!M29-'Combined Capacities'!M23)/5</f>
        <v>0</v>
      </c>
      <c r="N29" s="6">
        <f>('Combined Capacities'!N29-'Combined Capacities'!N23)/5</f>
        <v>0</v>
      </c>
      <c r="O29" s="6">
        <f>('Combined Capacities'!O29-'Combined Capacities'!O23)/5</f>
        <v>0</v>
      </c>
      <c r="P29" s="6">
        <f>('Combined Capacities'!P29-'Combined Capacities'!P23)/5</f>
        <v>17197.928599999999</v>
      </c>
      <c r="Q29" s="6">
        <f>('Combined Capacities'!Q29-'Combined Capacities'!Q23)/5</f>
        <v>0</v>
      </c>
      <c r="R29" s="6">
        <f>('Combined Capacities'!R29-'Combined Capacities'!R23)/5</f>
        <v>0</v>
      </c>
      <c r="S29" s="6">
        <f>('Combined Capacities'!S29-'Combined Capacities'!S23)/5</f>
        <v>2464.9802381999998</v>
      </c>
      <c r="T29" s="6">
        <f>('Combined Capacities'!T29-'Combined Capacities'!T23)/5</f>
        <v>6.6508121158655822</v>
      </c>
      <c r="U29" s="6">
        <f>('Combined Capacities'!U29-'Combined Capacities'!U23)/5</f>
        <v>0</v>
      </c>
      <c r="V29" s="6">
        <f>('Combined Capacities'!V29-'Combined Capacities'!V23)/5</f>
        <v>2464.9802381999998</v>
      </c>
    </row>
    <row r="30" spans="1:22" x14ac:dyDescent="0.25">
      <c r="A30" s="2" t="s">
        <v>57</v>
      </c>
      <c r="B30" s="6">
        <f>('Combined Capacities'!B30-'Combined Capacities'!B24)/5</f>
        <v>-14632.892400000001</v>
      </c>
      <c r="C30" s="6">
        <f>('Combined Capacities'!C30-'Combined Capacities'!C24)/5</f>
        <v>-2824.9807999999962</v>
      </c>
      <c r="D30" s="6">
        <f>('Combined Capacities'!D30-'Combined Capacities'!D24)/5</f>
        <v>2097.8066000000026</v>
      </c>
      <c r="E30" s="6">
        <f>('Combined Capacities'!E30-'Combined Capacities'!E24)/5</f>
        <v>8.0745999999984637</v>
      </c>
      <c r="F30" s="6">
        <f>('Combined Capacities'!F30-'Combined Capacities'!F24)/5</f>
        <v>2703.1917999999978</v>
      </c>
      <c r="G30" s="6">
        <f>('Combined Capacities'!G30-'Combined Capacities'!G24)/5</f>
        <v>20410.695799999976</v>
      </c>
      <c r="H30" s="6">
        <f>('Combined Capacities'!H30-'Combined Capacities'!H24)/5</f>
        <v>1464.4308000000001</v>
      </c>
      <c r="I30" s="6">
        <f>('Combined Capacities'!I30-'Combined Capacities'!I24)/5</f>
        <v>22473.805799999995</v>
      </c>
      <c r="J30" s="6">
        <f>('Combined Capacities'!J30-'Combined Capacities'!J24)/5</f>
        <v>2867.8993999999998</v>
      </c>
      <c r="K30" s="6">
        <f>('Combined Capacities'!K30-'Combined Capacities'!K24)/5</f>
        <v>28920.708199999994</v>
      </c>
      <c r="L30" s="6">
        <f>('Combined Capacities'!L30-'Combined Capacities'!L24)/5</f>
        <v>613.92700000000036</v>
      </c>
      <c r="M30" s="6">
        <f>('Combined Capacities'!M30-'Combined Capacities'!M24)/5</f>
        <v>0</v>
      </c>
      <c r="N30" s="6">
        <f>('Combined Capacities'!N30-'Combined Capacities'!N24)/5</f>
        <v>0</v>
      </c>
      <c r="O30" s="6">
        <f>('Combined Capacities'!O30-'Combined Capacities'!O24)/5</f>
        <v>0</v>
      </c>
      <c r="P30" s="6">
        <f>('Combined Capacities'!P30-'Combined Capacities'!P24)/5</f>
        <v>8202.4640000000018</v>
      </c>
      <c r="Q30" s="6">
        <f>('Combined Capacities'!Q30-'Combined Capacities'!Q24)/5</f>
        <v>6040.3505999999907</v>
      </c>
      <c r="R30" s="6">
        <f>('Combined Capacities'!R30-'Combined Capacities'!R24)/5</f>
        <v>87599.295799999993</v>
      </c>
      <c r="S30" s="6">
        <f>('Combined Capacities'!S30-'Combined Capacities'!S24)/5</f>
        <v>-49.479886000000263</v>
      </c>
      <c r="T30" s="6">
        <f>('Combined Capacities'!T30-'Combined Capacities'!T24)/5</f>
        <v>-4.6886936696921566E-3</v>
      </c>
      <c r="U30" s="6">
        <f>('Combined Capacities'!U30-'Combined Capacities'!U24)/5</f>
        <v>0.58887013096706953</v>
      </c>
      <c r="V30" s="6">
        <f>('Combined Capacities'!V30-'Combined Capacities'!V24)/5</f>
        <v>-49.479886000000263</v>
      </c>
    </row>
    <row r="32" spans="1:22" ht="18" thickBot="1" x14ac:dyDescent="0.3">
      <c r="A32" s="5" t="s">
        <v>72</v>
      </c>
      <c r="B32" s="3" t="s">
        <v>2</v>
      </c>
      <c r="C32" s="3" t="s">
        <v>3</v>
      </c>
      <c r="D32" s="3" t="s">
        <v>4</v>
      </c>
      <c r="E32" s="3" t="s">
        <v>6</v>
      </c>
      <c r="F32" s="3" t="s">
        <v>7</v>
      </c>
      <c r="G32" s="3" t="s">
        <v>8</v>
      </c>
      <c r="H32" s="3" t="s">
        <v>9</v>
      </c>
      <c r="I32" s="3" t="s">
        <v>11</v>
      </c>
      <c r="J32" s="3" t="s">
        <v>49</v>
      </c>
      <c r="K32" s="3" t="s">
        <v>58</v>
      </c>
      <c r="L32" s="3" t="s">
        <v>13</v>
      </c>
      <c r="M32" s="3" t="s">
        <v>14</v>
      </c>
      <c r="N32" s="3" t="s">
        <v>15</v>
      </c>
      <c r="O32" s="3" t="s">
        <v>16</v>
      </c>
      <c r="P32" s="3" t="s">
        <v>10</v>
      </c>
      <c r="Q32" s="3" t="s">
        <v>59</v>
      </c>
      <c r="R32" s="3" t="s">
        <v>60</v>
      </c>
      <c r="S32" s="3" t="s">
        <v>54</v>
      </c>
      <c r="T32" s="4" t="s">
        <v>63</v>
      </c>
      <c r="U32" s="4" t="s">
        <v>64</v>
      </c>
      <c r="V32" s="3" t="s">
        <v>19</v>
      </c>
    </row>
    <row r="33" spans="1:22" ht="18" thickTop="1" x14ac:dyDescent="0.25">
      <c r="A33" s="2" t="s">
        <v>23</v>
      </c>
      <c r="B33" s="6">
        <f>('Combined Capacities'!B33-'Combined Capacities'!B27)/5</f>
        <v>-2193.4187999999999</v>
      </c>
      <c r="C33" s="6">
        <f>('Combined Capacities'!C33-'Combined Capacities'!C27)/5</f>
        <v>-3609.3340000000085</v>
      </c>
      <c r="D33" s="6">
        <f>('Combined Capacities'!D33-'Combined Capacities'!D27)/5</f>
        <v>-3268.8897999999999</v>
      </c>
      <c r="E33" s="6">
        <f>('Combined Capacities'!E33-'Combined Capacities'!E27)/5</f>
        <v>-158.44480000000331</v>
      </c>
      <c r="F33" s="6">
        <f>('Combined Capacities'!F33-'Combined Capacities'!F27)/5</f>
        <v>0.27020000000193251</v>
      </c>
      <c r="G33" s="6">
        <f>('Combined Capacities'!G33-'Combined Capacities'!G27)/5</f>
        <v>22131.363399999995</v>
      </c>
      <c r="H33" s="6">
        <f>('Combined Capacities'!H33-'Combined Capacities'!H27)/5</f>
        <v>199.96779999999998</v>
      </c>
      <c r="I33" s="6">
        <f>('Combined Capacities'!I33-'Combined Capacities'!I27)/5</f>
        <v>17010.367800000007</v>
      </c>
      <c r="J33" s="6">
        <f>('Combined Capacities'!J33-'Combined Capacities'!J27)/5</f>
        <v>8074.1608000000006</v>
      </c>
      <c r="K33" s="6">
        <f>('Combined Capacities'!K33-'Combined Capacities'!K27)/5</f>
        <v>70017.689999999988</v>
      </c>
      <c r="L33" s="6">
        <f>('Combined Capacities'!L33-'Combined Capacities'!L27)/5</f>
        <v>0.46259999999965656</v>
      </c>
      <c r="M33" s="6">
        <f>('Combined Capacities'!M33-'Combined Capacities'!M27)/5</f>
        <v>0</v>
      </c>
      <c r="N33" s="6">
        <f>('Combined Capacities'!N33-'Combined Capacities'!N27)/5</f>
        <v>0</v>
      </c>
      <c r="O33" s="6">
        <f>('Combined Capacities'!O33-'Combined Capacities'!O27)/5</f>
        <v>0</v>
      </c>
      <c r="P33" s="6">
        <f>('Combined Capacities'!P33-'Combined Capacities'!P27)/5</f>
        <v>-80.391199999998207</v>
      </c>
      <c r="Q33" s="6">
        <f>('Combined Capacities'!Q33-'Combined Capacities'!Q27)/5</f>
        <v>0</v>
      </c>
      <c r="R33" s="6">
        <f>('Combined Capacities'!R33-'Combined Capacities'!R27)/5</f>
        <v>0</v>
      </c>
      <c r="S33" s="6">
        <f>('Combined Capacities'!S33-'Combined Capacities'!S27)/5</f>
        <v>-190.39091700000009</v>
      </c>
      <c r="T33" s="6">
        <f>('Combined Capacities'!T33-'Combined Capacities'!T27)/5</f>
        <v>0.18459249727064506</v>
      </c>
      <c r="U33" s="6">
        <f>('Combined Capacities'!U33-'Combined Capacities'!U27)/5</f>
        <v>0</v>
      </c>
      <c r="V33" s="6">
        <f>('Combined Capacities'!V33-'Combined Capacities'!V27)/5</f>
        <v>-190.39091700000009</v>
      </c>
    </row>
    <row r="34" spans="1:22" x14ac:dyDescent="0.25">
      <c r="A34" s="2" t="s">
        <v>55</v>
      </c>
      <c r="B34" s="6">
        <f>('Combined Capacities'!B34-'Combined Capacities'!B28)/5</f>
        <v>-2236.7374</v>
      </c>
      <c r="C34" s="6">
        <f>('Combined Capacities'!C34-'Combined Capacities'!C28)/5</f>
        <v>-2863.9185999999986</v>
      </c>
      <c r="D34" s="6">
        <f>('Combined Capacities'!D34-'Combined Capacities'!D28)/5</f>
        <v>-3035.0775999999996</v>
      </c>
      <c r="E34" s="6">
        <f>('Combined Capacities'!E34-'Combined Capacities'!E28)/5</f>
        <v>-47.624400000000605</v>
      </c>
      <c r="F34" s="6">
        <f>('Combined Capacities'!F34-'Combined Capacities'!F28)/5</f>
        <v>-2.0000000001164153E-2</v>
      </c>
      <c r="G34" s="6">
        <f>('Combined Capacities'!G34-'Combined Capacities'!G28)/5</f>
        <v>22893.166800000006</v>
      </c>
      <c r="H34" s="6">
        <f>('Combined Capacities'!H34-'Combined Capacities'!H28)/5</f>
        <v>200.21800000000002</v>
      </c>
      <c r="I34" s="6">
        <f>('Combined Capacities'!I34-'Combined Capacities'!I28)/5</f>
        <v>14699.675600000006</v>
      </c>
      <c r="J34" s="6">
        <f>('Combined Capacities'!J34-'Combined Capacities'!J28)/5</f>
        <v>2773.6453999999985</v>
      </c>
      <c r="K34" s="6">
        <f>('Combined Capacities'!K34-'Combined Capacities'!K28)/5</f>
        <v>23720.537600000003</v>
      </c>
      <c r="L34" s="6">
        <f>('Combined Capacities'!L34-'Combined Capacities'!L28)/5</f>
        <v>0.57300000000032014</v>
      </c>
      <c r="M34" s="6">
        <f>('Combined Capacities'!M34-'Combined Capacities'!M28)/5</f>
        <v>0</v>
      </c>
      <c r="N34" s="6">
        <f>('Combined Capacities'!N34-'Combined Capacities'!N28)/5</f>
        <v>0</v>
      </c>
      <c r="O34" s="6">
        <f>('Combined Capacities'!O34-'Combined Capacities'!O28)/5</f>
        <v>0</v>
      </c>
      <c r="P34" s="6">
        <f>('Combined Capacities'!P34-'Combined Capacities'!P28)/5</f>
        <v>4703.8953999999994</v>
      </c>
      <c r="Q34" s="6">
        <f>('Combined Capacities'!Q34-'Combined Capacities'!Q28)/5</f>
        <v>4891.3236000000006</v>
      </c>
      <c r="R34" s="6">
        <f>('Combined Capacities'!R34-'Combined Capacities'!R28)/5</f>
        <v>66182.688999999984</v>
      </c>
      <c r="S34" s="6">
        <f>('Combined Capacities'!S34-'Combined Capacities'!S28)/5</f>
        <v>-1633.7966960000001</v>
      </c>
      <c r="T34" s="6">
        <f>('Combined Capacities'!T34-'Combined Capacities'!T28)/5</f>
        <v>4.642689651162115E-2</v>
      </c>
      <c r="U34" s="6">
        <f>('Combined Capacities'!U34-'Combined Capacities'!U28)/5</f>
        <v>0.24521683363836627</v>
      </c>
      <c r="V34" s="6">
        <f>('Combined Capacities'!V34-'Combined Capacities'!V28)/5</f>
        <v>-1633.7966960000001</v>
      </c>
    </row>
    <row r="35" spans="1:22" x14ac:dyDescent="0.25">
      <c r="A35" s="2" t="s">
        <v>56</v>
      </c>
      <c r="B35" s="6">
        <f>('Combined Capacities'!B35-'Combined Capacities'!B29)/5</f>
        <v>-2215.5998</v>
      </c>
      <c r="C35" s="6">
        <f>('Combined Capacities'!C35-'Combined Capacities'!C29)/5</f>
        <v>-5311.2288000000062</v>
      </c>
      <c r="D35" s="6">
        <f>('Combined Capacities'!D35-'Combined Capacities'!D29)/5</f>
        <v>-2645.5068000000015</v>
      </c>
      <c r="E35" s="6">
        <f>('Combined Capacities'!E35-'Combined Capacities'!E29)/5</f>
        <v>-1355.801999999999</v>
      </c>
      <c r="F35" s="6">
        <f>('Combined Capacities'!F35-'Combined Capacities'!F29)/5</f>
        <v>45.654600000000208</v>
      </c>
      <c r="G35" s="6">
        <f>('Combined Capacities'!G35-'Combined Capacities'!G29)/5</f>
        <v>21930.768000000004</v>
      </c>
      <c r="H35" s="6">
        <f>('Combined Capacities'!H35-'Combined Capacities'!H29)/5</f>
        <v>204.7290000000001</v>
      </c>
      <c r="I35" s="6">
        <f>('Combined Capacities'!I35-'Combined Capacities'!I29)/5</f>
        <v>17238.707000000006</v>
      </c>
      <c r="J35" s="6">
        <f>('Combined Capacities'!J35-'Combined Capacities'!J29)/5</f>
        <v>9792.8308000000015</v>
      </c>
      <c r="K35" s="6">
        <f>('Combined Capacities'!K35-'Combined Capacities'!K29)/5</f>
        <v>55376.596600000092</v>
      </c>
      <c r="L35" s="6">
        <f>('Combined Capacities'!L35-'Combined Capacities'!L29)/5</f>
        <v>221.29599999999991</v>
      </c>
      <c r="M35" s="6">
        <f>('Combined Capacities'!M35-'Combined Capacities'!M29)/5</f>
        <v>0</v>
      </c>
      <c r="N35" s="6">
        <f>('Combined Capacities'!N35-'Combined Capacities'!N29)/5</f>
        <v>0</v>
      </c>
      <c r="O35" s="6">
        <f>('Combined Capacities'!O35-'Combined Capacities'!O29)/5</f>
        <v>0</v>
      </c>
      <c r="P35" s="6">
        <f>('Combined Capacities'!P35-'Combined Capacities'!P29)/5</f>
        <v>54.924800000002143</v>
      </c>
      <c r="Q35" s="6">
        <f>('Combined Capacities'!Q35-'Combined Capacities'!Q29)/5</f>
        <v>0</v>
      </c>
      <c r="R35" s="6">
        <f>('Combined Capacities'!R35-'Combined Capacities'!R29)/5</f>
        <v>0</v>
      </c>
      <c r="S35" s="6">
        <f>('Combined Capacities'!S35-'Combined Capacities'!S29)/5</f>
        <v>-2449.1203859999996</v>
      </c>
      <c r="T35" s="6">
        <f>('Combined Capacities'!T35-'Combined Capacities'!T29)/5</f>
        <v>-2.0343445815398389</v>
      </c>
      <c r="U35" s="6">
        <f>('Combined Capacities'!U35-'Combined Capacities'!U29)/5</f>
        <v>0</v>
      </c>
      <c r="V35" s="6">
        <f>('Combined Capacities'!V35-'Combined Capacities'!V29)/5</f>
        <v>-2449.1203859999996</v>
      </c>
    </row>
    <row r="36" spans="1:22" x14ac:dyDescent="0.25">
      <c r="A36" s="2" t="s">
        <v>57</v>
      </c>
      <c r="B36" s="6">
        <f>('Combined Capacities'!B36-'Combined Capacities'!B30)/5</f>
        <v>-2160.7046</v>
      </c>
      <c r="C36" s="6">
        <f>('Combined Capacities'!C36-'Combined Capacities'!C30)/5</f>
        <v>-6173.1386000000057</v>
      </c>
      <c r="D36" s="6">
        <f>('Combined Capacities'!D36-'Combined Capacities'!D30)/5</f>
        <v>-739.67880000000218</v>
      </c>
      <c r="E36" s="6">
        <f>('Combined Capacities'!E36-'Combined Capacities'!E30)/5</f>
        <v>-2130.9199999999983</v>
      </c>
      <c r="F36" s="6">
        <f>('Combined Capacities'!F36-'Combined Capacities'!F30)/5</f>
        <v>-41.402599999998344</v>
      </c>
      <c r="G36" s="6">
        <f>('Combined Capacities'!G36-'Combined Capacities'!G30)/5</f>
        <v>22628.805400000023</v>
      </c>
      <c r="H36" s="6">
        <f>('Combined Capacities'!H36-'Combined Capacities'!H30)/5</f>
        <v>197.97839999999997</v>
      </c>
      <c r="I36" s="6">
        <f>('Combined Capacities'!I36-'Combined Capacities'!I30)/5</f>
        <v>24242.615800000007</v>
      </c>
      <c r="J36" s="6">
        <f>('Combined Capacities'!J36-'Combined Capacities'!J30)/5</f>
        <v>4717.319800000002</v>
      </c>
      <c r="K36" s="6">
        <f>('Combined Capacities'!K36-'Combined Capacities'!K30)/5</f>
        <v>40841.346799999999</v>
      </c>
      <c r="L36" s="6">
        <f>('Combined Capacities'!L36-'Combined Capacities'!L30)/5</f>
        <v>580.93119999999976</v>
      </c>
      <c r="M36" s="6">
        <f>('Combined Capacities'!M36-'Combined Capacities'!M30)/5</f>
        <v>0</v>
      </c>
      <c r="N36" s="6">
        <f>('Combined Capacities'!N36-'Combined Capacities'!N30)/5</f>
        <v>0</v>
      </c>
      <c r="O36" s="6">
        <f>('Combined Capacities'!O36-'Combined Capacities'!O30)/5</f>
        <v>0</v>
      </c>
      <c r="P36" s="6">
        <f>('Combined Capacities'!P36-'Combined Capacities'!P30)/5</f>
        <v>1368.2343999999982</v>
      </c>
      <c r="Q36" s="6">
        <f>('Combined Capacities'!Q36-'Combined Capacities'!Q30)/5</f>
        <v>5930.2396000000062</v>
      </c>
      <c r="R36" s="6">
        <f>('Combined Capacities'!R36-'Combined Capacities'!R30)/5</f>
        <v>71085.942800000033</v>
      </c>
      <c r="S36" s="6">
        <f>('Combined Capacities'!S36-'Combined Capacities'!S30)/5</f>
        <v>-1491.6565863999997</v>
      </c>
      <c r="T36" s="6">
        <f>('Combined Capacities'!T36-'Combined Capacities'!T30)/5</f>
        <v>-0.10811356312329039</v>
      </c>
      <c r="U36" s="6">
        <f>('Combined Capacities'!U36-'Combined Capacities'!U30)/5</f>
        <v>0.16281421132856694</v>
      </c>
      <c r="V36" s="6">
        <f>('Combined Capacities'!V36-'Combined Capacities'!V30)/5</f>
        <v>-1491.6565863999997</v>
      </c>
    </row>
    <row r="38" spans="1:22" ht="18" thickBot="1" x14ac:dyDescent="0.3">
      <c r="A38" s="5" t="s">
        <v>73</v>
      </c>
      <c r="B38" s="3" t="s">
        <v>2</v>
      </c>
      <c r="C38" s="3" t="s">
        <v>3</v>
      </c>
      <c r="D38" s="3" t="s">
        <v>4</v>
      </c>
      <c r="E38" s="3" t="s">
        <v>6</v>
      </c>
      <c r="F38" s="3" t="s">
        <v>7</v>
      </c>
      <c r="G38" s="3" t="s">
        <v>8</v>
      </c>
      <c r="H38" s="3" t="s">
        <v>9</v>
      </c>
      <c r="I38" s="3" t="s">
        <v>11</v>
      </c>
      <c r="J38" s="3" t="s">
        <v>49</v>
      </c>
      <c r="K38" s="3" t="s">
        <v>58</v>
      </c>
      <c r="L38" s="3" t="s">
        <v>13</v>
      </c>
      <c r="M38" s="3" t="s">
        <v>14</v>
      </c>
      <c r="N38" s="3" t="s">
        <v>15</v>
      </c>
      <c r="O38" s="3" t="s">
        <v>16</v>
      </c>
      <c r="P38" s="3" t="s">
        <v>10</v>
      </c>
      <c r="Q38" s="3" t="s">
        <v>59</v>
      </c>
      <c r="R38" s="3" t="s">
        <v>60</v>
      </c>
      <c r="S38" s="3" t="s">
        <v>54</v>
      </c>
      <c r="T38" s="4" t="s">
        <v>63</v>
      </c>
      <c r="U38" s="4" t="s">
        <v>64</v>
      </c>
      <c r="V38" s="3" t="s">
        <v>19</v>
      </c>
    </row>
    <row r="39" spans="1:22" ht="18" thickTop="1" x14ac:dyDescent="0.25">
      <c r="A39" s="2" t="s">
        <v>23</v>
      </c>
      <c r="B39" s="6">
        <f>('Combined Capacities'!B39-'Combined Capacities'!B33)/5</f>
        <v>-21.433200000000003</v>
      </c>
      <c r="C39" s="6">
        <f>('Combined Capacities'!C39-'Combined Capacities'!C33)/5</f>
        <v>-5824.0459999999966</v>
      </c>
      <c r="D39" s="6">
        <f>('Combined Capacities'!D39-'Combined Capacities'!D33)/5</f>
        <v>33.996599999999852</v>
      </c>
      <c r="E39" s="6">
        <f>('Combined Capacities'!E39-'Combined Capacities'!E33)/5</f>
        <v>-857.61499999999796</v>
      </c>
      <c r="F39" s="6">
        <f>('Combined Capacities'!F39-'Combined Capacities'!F33)/5</f>
        <v>0.17419999999983701</v>
      </c>
      <c r="G39" s="6">
        <f>('Combined Capacities'!G39-'Combined Capacities'!G33)/5</f>
        <v>13519.8544</v>
      </c>
      <c r="H39" s="6">
        <f>('Combined Capacities'!H39-'Combined Capacities'!H33)/5</f>
        <v>4.440000000031432E-2</v>
      </c>
      <c r="I39" s="6">
        <f>('Combined Capacities'!I39-'Combined Capacities'!I33)/5</f>
        <v>16056.433199999994</v>
      </c>
      <c r="J39" s="6">
        <f>('Combined Capacities'!J39-'Combined Capacities'!J33)/5</f>
        <v>8558.2152000000006</v>
      </c>
      <c r="K39" s="6">
        <f>('Combined Capacities'!K39-'Combined Capacities'!K33)/5</f>
        <v>109762.95520000001</v>
      </c>
      <c r="L39" s="6">
        <f>('Combined Capacities'!L39-'Combined Capacities'!L33)/5</f>
        <v>0.15720000000001164</v>
      </c>
      <c r="M39" s="6">
        <f>('Combined Capacities'!M39-'Combined Capacities'!M33)/5</f>
        <v>0</v>
      </c>
      <c r="N39" s="6">
        <f>('Combined Capacities'!N39-'Combined Capacities'!N33)/5</f>
        <v>0</v>
      </c>
      <c r="O39" s="6">
        <f>('Combined Capacities'!O39-'Combined Capacities'!O33)/5</f>
        <v>0</v>
      </c>
      <c r="P39" s="6">
        <f>('Combined Capacities'!P39-'Combined Capacities'!P33)/5</f>
        <v>-51.511400000000137</v>
      </c>
      <c r="Q39" s="6">
        <f>('Combined Capacities'!Q39-'Combined Capacities'!Q33)/5</f>
        <v>0</v>
      </c>
      <c r="R39" s="6">
        <f>('Combined Capacities'!R39-'Combined Capacities'!R33)/5</f>
        <v>0</v>
      </c>
      <c r="S39" s="6">
        <f>('Combined Capacities'!S39-'Combined Capacities'!S33)/5</f>
        <v>-469.00060459999986</v>
      </c>
      <c r="T39" s="6">
        <f>('Combined Capacities'!T39-'Combined Capacities'!T33)/5</f>
        <v>0.29300589532032434</v>
      </c>
      <c r="U39" s="6">
        <f>('Combined Capacities'!U39-'Combined Capacities'!U33)/5</f>
        <v>0</v>
      </c>
      <c r="V39" s="6">
        <f>('Combined Capacities'!V39-'Combined Capacities'!V33)/5</f>
        <v>-469.00060459999986</v>
      </c>
    </row>
    <row r="40" spans="1:22" x14ac:dyDescent="0.25">
      <c r="A40" s="2" t="s">
        <v>55</v>
      </c>
      <c r="B40" s="6">
        <f>('Combined Capacities'!B40-'Combined Capacities'!B34)/5</f>
        <v>-10.701200000000005</v>
      </c>
      <c r="C40" s="6">
        <f>('Combined Capacities'!C40-'Combined Capacities'!C34)/5</f>
        <v>-2450.9572000000044</v>
      </c>
      <c r="D40" s="6">
        <f>('Combined Capacities'!D40-'Combined Capacities'!D34)/5</f>
        <v>7.4558000000000906</v>
      </c>
      <c r="E40" s="6">
        <f>('Combined Capacities'!E40-'Combined Capacities'!E34)/5</f>
        <v>-1631.3079999999986</v>
      </c>
      <c r="F40" s="6">
        <f>('Combined Capacities'!F40-'Combined Capacities'!F34)/5</f>
        <v>0.57540000000153668</v>
      </c>
      <c r="G40" s="6">
        <f>('Combined Capacities'!G40-'Combined Capacities'!G34)/5</f>
        <v>12442.561399999995</v>
      </c>
      <c r="H40" s="6">
        <f>('Combined Capacities'!H40-'Combined Capacities'!H34)/5</f>
        <v>-9.8799999999755528E-2</v>
      </c>
      <c r="I40" s="6">
        <f>('Combined Capacities'!I40-'Combined Capacities'!I34)/5</f>
        <v>9062.5741999999973</v>
      </c>
      <c r="J40" s="6">
        <f>('Combined Capacities'!J40-'Combined Capacities'!J34)/5</f>
        <v>4250.6956000000018</v>
      </c>
      <c r="K40" s="6">
        <f>('Combined Capacities'!K40-'Combined Capacities'!K34)/5</f>
        <v>49541.862000000008</v>
      </c>
      <c r="L40" s="6">
        <f>('Combined Capacities'!L40-'Combined Capacities'!L34)/5</f>
        <v>0.19059999999954017</v>
      </c>
      <c r="M40" s="6">
        <f>('Combined Capacities'!M40-'Combined Capacities'!M34)/5</f>
        <v>0</v>
      </c>
      <c r="N40" s="6">
        <f>('Combined Capacities'!N40-'Combined Capacities'!N34)/5</f>
        <v>0</v>
      </c>
      <c r="O40" s="6">
        <f>('Combined Capacities'!O40-'Combined Capacities'!O34)/5</f>
        <v>0</v>
      </c>
      <c r="P40" s="6">
        <f>('Combined Capacities'!P40-'Combined Capacities'!P34)/5</f>
        <v>3377.4989999999989</v>
      </c>
      <c r="Q40" s="6">
        <f>('Combined Capacities'!Q40-'Combined Capacities'!Q34)/5</f>
        <v>4453.4660000000031</v>
      </c>
      <c r="R40" s="6">
        <f>('Combined Capacities'!R40-'Combined Capacities'!R34)/5</f>
        <v>74452.549200000009</v>
      </c>
      <c r="S40" s="6">
        <f>('Combined Capacities'!S40-'Combined Capacities'!S34)/5</f>
        <v>-1154.6830819999998</v>
      </c>
      <c r="T40" s="6">
        <f>('Combined Capacities'!T40-'Combined Capacities'!T34)/5</f>
        <v>0.21715759718280481</v>
      </c>
      <c r="U40" s="6">
        <f>('Combined Capacities'!U40-'Combined Capacities'!U34)/5</f>
        <v>0.25008429730709414</v>
      </c>
      <c r="V40" s="6">
        <f>('Combined Capacities'!V40-'Combined Capacities'!V34)/5</f>
        <v>-1154.6830819999998</v>
      </c>
    </row>
    <row r="41" spans="1:22" x14ac:dyDescent="0.25">
      <c r="A41" s="2" t="s">
        <v>56</v>
      </c>
      <c r="B41" s="6">
        <f>('Combined Capacities'!B41-'Combined Capacities'!B35)/5</f>
        <v>-12.556400000000002</v>
      </c>
      <c r="C41" s="6">
        <f>('Combined Capacities'!C41-'Combined Capacities'!C35)/5</f>
        <v>-12254.807199999999</v>
      </c>
      <c r="D41" s="6">
        <f>('Combined Capacities'!D41-'Combined Capacities'!D35)/5</f>
        <v>-15.92320000000036</v>
      </c>
      <c r="E41" s="6">
        <f>('Combined Capacities'!E41-'Combined Capacities'!E35)/5</f>
        <v>-26.897000000000116</v>
      </c>
      <c r="F41" s="6">
        <f>('Combined Capacities'!F41-'Combined Capacities'!F35)/5</f>
        <v>7.8267999999981841</v>
      </c>
      <c r="G41" s="6">
        <f>('Combined Capacities'!G41-'Combined Capacities'!G35)/5</f>
        <v>22373.552799999994</v>
      </c>
      <c r="H41" s="6">
        <f>('Combined Capacities'!H41-'Combined Capacities'!H35)/5</f>
        <v>3.6200000000098952E-2</v>
      </c>
      <c r="I41" s="6">
        <f>('Combined Capacities'!I41-'Combined Capacities'!I35)/5</f>
        <v>28331.396199999981</v>
      </c>
      <c r="J41" s="6">
        <f>('Combined Capacities'!J41-'Combined Capacities'!J35)/5</f>
        <v>11884.810800000001</v>
      </c>
      <c r="K41" s="6">
        <f>('Combined Capacities'!K41-'Combined Capacities'!K35)/5</f>
        <v>150119.38699999993</v>
      </c>
      <c r="L41" s="6">
        <f>('Combined Capacities'!L41-'Combined Capacities'!L35)/5</f>
        <v>226.07799999999989</v>
      </c>
      <c r="M41" s="6">
        <f>('Combined Capacities'!M41-'Combined Capacities'!M35)/5</f>
        <v>0</v>
      </c>
      <c r="N41" s="6">
        <f>('Combined Capacities'!N41-'Combined Capacities'!N35)/5</f>
        <v>0</v>
      </c>
      <c r="O41" s="6">
        <f>('Combined Capacities'!O41-'Combined Capacities'!O35)/5</f>
        <v>0</v>
      </c>
      <c r="P41" s="6">
        <f>('Combined Capacities'!P41-'Combined Capacities'!P35)/5</f>
        <v>-52.678000000002797</v>
      </c>
      <c r="Q41" s="6">
        <f>('Combined Capacities'!Q41-'Combined Capacities'!Q35)/5</f>
        <v>0</v>
      </c>
      <c r="R41" s="6">
        <f>('Combined Capacities'!R41-'Combined Capacities'!R35)/5</f>
        <v>0</v>
      </c>
      <c r="S41" s="6">
        <f>('Combined Capacities'!S41-'Combined Capacities'!S35)/5</f>
        <v>-679.85244999999998</v>
      </c>
      <c r="T41" s="6">
        <f>('Combined Capacities'!T41-'Combined Capacities'!T35)/5</f>
        <v>-0.85413959736107903</v>
      </c>
      <c r="U41" s="6">
        <f>('Combined Capacities'!U41-'Combined Capacities'!U35)/5</f>
        <v>0</v>
      </c>
      <c r="V41" s="6">
        <f>('Combined Capacities'!V41-'Combined Capacities'!V35)/5</f>
        <v>-679.85244999999998</v>
      </c>
    </row>
    <row r="42" spans="1:22" x14ac:dyDescent="0.25">
      <c r="A42" s="2" t="s">
        <v>57</v>
      </c>
      <c r="B42" s="6">
        <f>('Combined Capacities'!B42-'Combined Capacities'!B36)/5</f>
        <v>-2.3204000000000038</v>
      </c>
      <c r="C42" s="6">
        <f>('Combined Capacities'!C42-'Combined Capacities'!C36)/5</f>
        <v>-12434.123399999993</v>
      </c>
      <c r="D42" s="6">
        <f>('Combined Capacities'!D42-'Combined Capacities'!D36)/5</f>
        <v>-623.74639999999999</v>
      </c>
      <c r="E42" s="6">
        <f>('Combined Capacities'!E42-'Combined Capacities'!E36)/5</f>
        <v>-1272.3436000000002</v>
      </c>
      <c r="F42" s="6">
        <f>('Combined Capacities'!F42-'Combined Capacities'!F36)/5</f>
        <v>74.375</v>
      </c>
      <c r="G42" s="6">
        <f>('Combined Capacities'!G42-'Combined Capacities'!G36)/5</f>
        <v>29803.979200000012</v>
      </c>
      <c r="H42" s="6">
        <f>('Combined Capacities'!H42-'Combined Capacities'!H36)/5</f>
        <v>0.7910000000003492</v>
      </c>
      <c r="I42" s="6">
        <f>('Combined Capacities'!I42-'Combined Capacities'!I36)/5</f>
        <v>30783.522399999994</v>
      </c>
      <c r="J42" s="6">
        <f>('Combined Capacities'!J42-'Combined Capacities'!J36)/5</f>
        <v>10093.501399999997</v>
      </c>
      <c r="K42" s="6">
        <f>('Combined Capacities'!K42-'Combined Capacities'!K36)/5</f>
        <v>169202.9112</v>
      </c>
      <c r="L42" s="6">
        <f>('Combined Capacities'!L42-'Combined Capacities'!L36)/5</f>
        <v>404.55880000000178</v>
      </c>
      <c r="M42" s="6">
        <f>('Combined Capacities'!M42-'Combined Capacities'!M36)/5</f>
        <v>0</v>
      </c>
      <c r="N42" s="6">
        <f>('Combined Capacities'!N42-'Combined Capacities'!N36)/5</f>
        <v>0</v>
      </c>
      <c r="O42" s="6">
        <f>('Combined Capacities'!O42-'Combined Capacities'!O36)/5</f>
        <v>0</v>
      </c>
      <c r="P42" s="6">
        <f>('Combined Capacities'!P42-'Combined Capacities'!P36)/5</f>
        <v>2078.7436000000043</v>
      </c>
      <c r="Q42" s="6">
        <f>('Combined Capacities'!Q42-'Combined Capacities'!Q36)/5</f>
        <v>3297.5508000000032</v>
      </c>
      <c r="R42" s="6">
        <f>('Combined Capacities'!R42-'Combined Capacities'!R36)/5</f>
        <v>113885.4134</v>
      </c>
      <c r="S42" s="6">
        <f>('Combined Capacities'!S42-'Combined Capacities'!S36)/5</f>
        <v>-1905.4307760000004</v>
      </c>
      <c r="T42" s="6">
        <f>('Combined Capacities'!T42-'Combined Capacities'!T36)/5</f>
        <v>0.63223518529971545</v>
      </c>
      <c r="U42" s="6">
        <f>('Combined Capacities'!U42-'Combined Capacities'!U36)/5</f>
        <v>0.607632041183783</v>
      </c>
      <c r="V42" s="6">
        <f>('Combined Capacities'!V42-'Combined Capacities'!V36)/5</f>
        <v>-1905.4307760000004</v>
      </c>
    </row>
    <row r="44" spans="1:22" ht="18" thickBot="1" x14ac:dyDescent="0.3">
      <c r="A44" s="5" t="s">
        <v>74</v>
      </c>
      <c r="B44" s="3" t="s">
        <v>2</v>
      </c>
      <c r="C44" s="3" t="s">
        <v>3</v>
      </c>
      <c r="D44" s="3" t="s">
        <v>4</v>
      </c>
      <c r="E44" s="3" t="s">
        <v>6</v>
      </c>
      <c r="F44" s="3" t="s">
        <v>7</v>
      </c>
      <c r="G44" s="3" t="s">
        <v>8</v>
      </c>
      <c r="H44" s="3" t="s">
        <v>9</v>
      </c>
      <c r="I44" s="3" t="s">
        <v>11</v>
      </c>
      <c r="J44" s="3" t="s">
        <v>49</v>
      </c>
      <c r="K44" s="3" t="s">
        <v>58</v>
      </c>
      <c r="L44" s="3" t="s">
        <v>13</v>
      </c>
      <c r="M44" s="3" t="s">
        <v>14</v>
      </c>
      <c r="N44" s="3" t="s">
        <v>15</v>
      </c>
      <c r="O44" s="3" t="s">
        <v>16</v>
      </c>
      <c r="P44" s="3" t="s">
        <v>10</v>
      </c>
      <c r="Q44" s="3" t="s">
        <v>59</v>
      </c>
      <c r="R44" s="3" t="s">
        <v>60</v>
      </c>
      <c r="S44" s="3" t="s">
        <v>54</v>
      </c>
      <c r="T44" s="4" t="s">
        <v>63</v>
      </c>
      <c r="U44" s="4" t="s">
        <v>64</v>
      </c>
      <c r="V44" s="3" t="s">
        <v>19</v>
      </c>
    </row>
    <row r="45" spans="1:22" ht="18" thickTop="1" x14ac:dyDescent="0.25">
      <c r="A45" s="2" t="s">
        <v>23</v>
      </c>
      <c r="B45" s="6">
        <f>('Combined Capacities'!B45-'Combined Capacities'!B39)/5</f>
        <v>-0.32079999999999986</v>
      </c>
      <c r="C45" s="6">
        <f>('Combined Capacities'!C45-'Combined Capacities'!C39)/5</f>
        <v>-831.2386000000057</v>
      </c>
      <c r="D45" s="6">
        <f>('Combined Capacities'!D45-'Combined Capacities'!D39)/5</f>
        <v>-243.07380000000029</v>
      </c>
      <c r="E45" s="6">
        <f>('Combined Capacities'!E45-'Combined Capacities'!E39)/5</f>
        <v>-3343.5234000000009</v>
      </c>
      <c r="F45" s="6">
        <f>('Combined Capacities'!F45-'Combined Capacities'!F39)/5</f>
        <v>0.5486000000004424</v>
      </c>
      <c r="G45" s="6">
        <f>('Combined Capacities'!G45-'Combined Capacities'!G39)/5</f>
        <v>12251.236799999979</v>
      </c>
      <c r="H45" s="6">
        <f>('Combined Capacities'!H45-'Combined Capacities'!H39)/5</f>
        <v>-2.8199999999924331E-2</v>
      </c>
      <c r="I45" s="6">
        <f>('Combined Capacities'!I45-'Combined Capacities'!I39)/5</f>
        <v>12001.215000000002</v>
      </c>
      <c r="J45" s="6">
        <f>('Combined Capacities'!J45-'Combined Capacities'!J39)/5</f>
        <v>9133.6753999999964</v>
      </c>
      <c r="K45" s="6">
        <f>('Combined Capacities'!K45-'Combined Capacities'!K39)/5</f>
        <v>217703.3904</v>
      </c>
      <c r="L45" s="6">
        <f>('Combined Capacities'!L45-'Combined Capacities'!L39)/5</f>
        <v>0.34200000000200814</v>
      </c>
      <c r="M45" s="6">
        <f>('Combined Capacities'!M45-'Combined Capacities'!M39)/5</f>
        <v>0</v>
      </c>
      <c r="N45" s="6">
        <f>('Combined Capacities'!N45-'Combined Capacities'!N39)/5</f>
        <v>0</v>
      </c>
      <c r="O45" s="6">
        <f>('Combined Capacities'!O45-'Combined Capacities'!O39)/5</f>
        <v>0</v>
      </c>
      <c r="P45" s="6">
        <f>('Combined Capacities'!P45-'Combined Capacities'!P39)/5</f>
        <v>-65.427999999999884</v>
      </c>
      <c r="Q45" s="6">
        <f>('Combined Capacities'!Q45-'Combined Capacities'!Q39)/5</f>
        <v>0</v>
      </c>
      <c r="R45" s="6">
        <f>('Combined Capacities'!R45-'Combined Capacities'!R39)/5</f>
        <v>0</v>
      </c>
      <c r="S45" s="6">
        <f>('Combined Capacities'!S45-'Combined Capacities'!S39)/5</f>
        <v>-752.1409728000001</v>
      </c>
      <c r="T45" s="6">
        <f>('Combined Capacities'!T45-'Combined Capacities'!T39)/5</f>
        <v>0.61185656513182352</v>
      </c>
      <c r="U45" s="6">
        <f>('Combined Capacities'!U45-'Combined Capacities'!U39)/5</f>
        <v>0</v>
      </c>
      <c r="V45" s="6">
        <f>('Combined Capacities'!V45-'Combined Capacities'!V39)/5</f>
        <v>-752.1409728000001</v>
      </c>
    </row>
    <row r="46" spans="1:22" x14ac:dyDescent="0.25">
      <c r="A46" s="2" t="s">
        <v>55</v>
      </c>
      <c r="B46" s="6">
        <f>('Combined Capacities'!B46-'Combined Capacities'!B40)/5</f>
        <v>-4.343199999999996</v>
      </c>
      <c r="C46" s="6">
        <f>('Combined Capacities'!C46-'Combined Capacities'!C40)/5</f>
        <v>-62.208400000003166</v>
      </c>
      <c r="D46" s="6">
        <f>('Combined Capacities'!D46-'Combined Capacities'!D40)/5</f>
        <v>-342.57000000000005</v>
      </c>
      <c r="E46" s="6">
        <f>('Combined Capacities'!E46-'Combined Capacities'!E40)/5</f>
        <v>-3293.9668000000006</v>
      </c>
      <c r="F46" s="6">
        <f>('Combined Capacities'!F46-'Combined Capacities'!F40)/5</f>
        <v>2.3000000001047738E-2</v>
      </c>
      <c r="G46" s="6">
        <f>('Combined Capacities'!G46-'Combined Capacities'!G40)/5</f>
        <v>12733.62080000001</v>
      </c>
      <c r="H46" s="6">
        <f>('Combined Capacities'!H46-'Combined Capacities'!H40)/5</f>
        <v>-9.1799999999784637E-2</v>
      </c>
      <c r="I46" s="6">
        <f>('Combined Capacities'!I46-'Combined Capacities'!I40)/5</f>
        <v>6855.4185999999991</v>
      </c>
      <c r="J46" s="6">
        <f>('Combined Capacities'!J46-'Combined Capacities'!J40)/5</f>
        <v>6715.4589999999971</v>
      </c>
      <c r="K46" s="6">
        <f>('Combined Capacities'!K46-'Combined Capacities'!K40)/5</f>
        <v>130481.62759999998</v>
      </c>
      <c r="L46" s="6">
        <f>('Combined Capacities'!L46-'Combined Capacities'!L40)/5</f>
        <v>0.40699999999997089</v>
      </c>
      <c r="M46" s="6">
        <f>('Combined Capacities'!M46-'Combined Capacities'!M40)/5</f>
        <v>0</v>
      </c>
      <c r="N46" s="6">
        <f>('Combined Capacities'!N46-'Combined Capacities'!N40)/5</f>
        <v>0</v>
      </c>
      <c r="O46" s="6">
        <f>('Combined Capacities'!O46-'Combined Capacities'!O40)/5</f>
        <v>0</v>
      </c>
      <c r="P46" s="6">
        <f>('Combined Capacities'!P46-'Combined Capacities'!P40)/5</f>
        <v>2593.8147999999987</v>
      </c>
      <c r="Q46" s="6">
        <f>('Combined Capacities'!Q46-'Combined Capacities'!Q40)/5</f>
        <v>4165.9077999999981</v>
      </c>
      <c r="R46" s="6">
        <f>('Combined Capacities'!R46-'Combined Capacities'!R40)/5</f>
        <v>120348.37280000001</v>
      </c>
      <c r="S46" s="6">
        <f>('Combined Capacities'!S46-'Combined Capacities'!S40)/5</f>
        <v>-236.96591820000049</v>
      </c>
      <c r="T46" s="6">
        <f>('Combined Capacities'!T46-'Combined Capacities'!T40)/5</f>
        <v>0.65583807516055326</v>
      </c>
      <c r="U46" s="6">
        <f>('Combined Capacities'!U46-'Combined Capacities'!U40)/5</f>
        <v>0.4860485816746703</v>
      </c>
      <c r="V46" s="6">
        <f>('Combined Capacities'!V46-'Combined Capacities'!V40)/5</f>
        <v>-236.96591820000049</v>
      </c>
    </row>
    <row r="47" spans="1:22" x14ac:dyDescent="0.25">
      <c r="A47" s="2" t="s">
        <v>56</v>
      </c>
      <c r="B47" s="6">
        <f>('Combined Capacities'!B47-'Combined Capacities'!B41)/5</f>
        <v>-7.7625999999999991</v>
      </c>
      <c r="C47" s="6">
        <f>('Combined Capacities'!C47-'Combined Capacities'!C41)/5</f>
        <v>-27403.482799999998</v>
      </c>
      <c r="D47" s="6">
        <f>('Combined Capacities'!D47-'Combined Capacities'!D41)/5</f>
        <v>6431.6290000000008</v>
      </c>
      <c r="E47" s="6">
        <f>('Combined Capacities'!E47-'Combined Capacities'!E41)/5</f>
        <v>1.9999999960418789E-3</v>
      </c>
      <c r="F47" s="6">
        <f>('Combined Capacities'!F47-'Combined Capacities'!F41)/5</f>
        <v>903.36180000000172</v>
      </c>
      <c r="G47" s="6">
        <f>('Combined Capacities'!G47-'Combined Capacities'!G41)/5</f>
        <v>36247.081199999971</v>
      </c>
      <c r="H47" s="6">
        <f>('Combined Capacities'!H47-'Combined Capacities'!H41)/5</f>
        <v>-3.2600000000093131E-2</v>
      </c>
      <c r="I47" s="6">
        <f>('Combined Capacities'!I47-'Combined Capacities'!I41)/5</f>
        <v>38741.224399999992</v>
      </c>
      <c r="J47" s="6">
        <f>('Combined Capacities'!J47-'Combined Capacities'!J41)/5</f>
        <v>17153.772999999994</v>
      </c>
      <c r="K47" s="6">
        <f>('Combined Capacities'!K47-'Combined Capacities'!K41)/5</f>
        <v>641788.29440000025</v>
      </c>
      <c r="L47" s="6">
        <f>('Combined Capacities'!L47-'Combined Capacities'!L41)/5</f>
        <v>634.45840000000021</v>
      </c>
      <c r="M47" s="6">
        <f>('Combined Capacities'!M47-'Combined Capacities'!M41)/5</f>
        <v>0</v>
      </c>
      <c r="N47" s="6">
        <f>('Combined Capacities'!N47-'Combined Capacities'!N41)/5</f>
        <v>0</v>
      </c>
      <c r="O47" s="6">
        <f>('Combined Capacities'!O47-'Combined Capacities'!O41)/5</f>
        <v>0</v>
      </c>
      <c r="P47" s="6">
        <f>('Combined Capacities'!P47-'Combined Capacities'!P41)/5</f>
        <v>1213.6940000000002</v>
      </c>
      <c r="Q47" s="6">
        <f>('Combined Capacities'!Q47-'Combined Capacities'!Q41)/5</f>
        <v>0</v>
      </c>
      <c r="R47" s="6">
        <f>('Combined Capacities'!R47-'Combined Capacities'!R41)/5</f>
        <v>0</v>
      </c>
      <c r="S47" s="6">
        <f>('Combined Capacities'!S47-'Combined Capacities'!S41)/5</f>
        <v>-440.54198899999994</v>
      </c>
      <c r="T47" s="6">
        <f>('Combined Capacities'!T47-'Combined Capacities'!T41)/5</f>
        <v>0.76204239646074323</v>
      </c>
      <c r="U47" s="6">
        <f>('Combined Capacities'!U47-'Combined Capacities'!U41)/5</f>
        <v>0</v>
      </c>
      <c r="V47" s="6">
        <f>('Combined Capacities'!V47-'Combined Capacities'!V41)/5</f>
        <v>-440.54198899999994</v>
      </c>
    </row>
    <row r="48" spans="1:22" x14ac:dyDescent="0.25">
      <c r="A48" s="2" t="s">
        <v>57</v>
      </c>
      <c r="B48" s="6">
        <f>('Combined Capacities'!B48-'Combined Capacities'!B42)/5</f>
        <v>-8.4818000000000016</v>
      </c>
      <c r="C48" s="6">
        <f>('Combined Capacities'!C48-'Combined Capacities'!C42)/5</f>
        <v>-23832.730800000001</v>
      </c>
      <c r="D48" s="6">
        <f>('Combined Capacities'!D48-'Combined Capacities'!D42)/5</f>
        <v>4163.9198000000006</v>
      </c>
      <c r="E48" s="6">
        <f>('Combined Capacities'!E48-'Combined Capacities'!E42)/5</f>
        <v>-0.37299999999959255</v>
      </c>
      <c r="F48" s="6">
        <f>('Combined Capacities'!F48-'Combined Capacities'!F42)/5</f>
        <v>748.54659999999853</v>
      </c>
      <c r="G48" s="6">
        <f>('Combined Capacities'!G48-'Combined Capacities'!G42)/5</f>
        <v>33891.857000000004</v>
      </c>
      <c r="H48" s="6">
        <f>('Combined Capacities'!H48-'Combined Capacities'!H42)/5</f>
        <v>245.71180000000169</v>
      </c>
      <c r="I48" s="6">
        <f>('Combined Capacities'!I48-'Combined Capacities'!I42)/5</f>
        <v>44407.20079999997</v>
      </c>
      <c r="J48" s="6">
        <f>('Combined Capacities'!J48-'Combined Capacities'!J42)/5</f>
        <v>15596.257600000001</v>
      </c>
      <c r="K48" s="6">
        <f>('Combined Capacities'!K48-'Combined Capacities'!K42)/5</f>
        <v>715347.84719999973</v>
      </c>
      <c r="L48" s="6">
        <f>('Combined Capacities'!L48-'Combined Capacities'!L42)/5</f>
        <v>781.48499999999763</v>
      </c>
      <c r="M48" s="6">
        <f>('Combined Capacities'!M48-'Combined Capacities'!M42)/5</f>
        <v>0</v>
      </c>
      <c r="N48" s="6">
        <f>('Combined Capacities'!N48-'Combined Capacities'!N42)/5</f>
        <v>0</v>
      </c>
      <c r="O48" s="6">
        <f>('Combined Capacities'!O48-'Combined Capacities'!O42)/5</f>
        <v>0</v>
      </c>
      <c r="P48" s="6">
        <f>('Combined Capacities'!P48-'Combined Capacities'!P42)/5</f>
        <v>4918.5205999999944</v>
      </c>
      <c r="Q48" s="6">
        <f>('Combined Capacities'!Q48-'Combined Capacities'!Q42)/5</f>
        <v>4781.8253999999961</v>
      </c>
      <c r="R48" s="6">
        <f>('Combined Capacities'!R48-'Combined Capacities'!R42)/5</f>
        <v>503207.40940000006</v>
      </c>
      <c r="S48" s="6">
        <f>('Combined Capacities'!S48-'Combined Capacities'!S42)/5</f>
        <v>1260.6800986000003</v>
      </c>
      <c r="T48" s="6">
        <f>('Combined Capacities'!T48-'Combined Capacities'!T42)/5</f>
        <v>2.6824306356596885</v>
      </c>
      <c r="U48" s="6">
        <f>('Combined Capacities'!U48-'Combined Capacities'!U42)/5</f>
        <v>2.7759392709281658</v>
      </c>
      <c r="V48" s="6">
        <f>('Combined Capacities'!V48-'Combined Capacities'!V42)/5</f>
        <v>1260.6800986000003</v>
      </c>
    </row>
    <row r="51" spans="2:22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2:22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D7E50-E45A-D742-8171-BC3F4271280B}">
  <dimension ref="A2:Q48"/>
  <sheetViews>
    <sheetView tabSelected="1" topLeftCell="O1" workbookViewId="0">
      <selection activeCell="D3" sqref="D3"/>
    </sheetView>
  </sheetViews>
  <sheetFormatPr baseColWidth="10" defaultRowHeight="17" x14ac:dyDescent="0.25"/>
  <cols>
    <col min="1" max="1" width="9" style="2" bestFit="1" customWidth="1"/>
    <col min="2" max="3" width="12.6640625" style="2" bestFit="1" customWidth="1"/>
    <col min="4" max="4" width="10.1640625" style="2" bestFit="1" customWidth="1"/>
    <col min="5" max="7" width="11.1640625" style="2" bestFit="1" customWidth="1"/>
    <col min="8" max="8" width="12.6640625" style="2" bestFit="1" customWidth="1"/>
    <col min="9" max="9" width="10.1640625" style="2" bestFit="1" customWidth="1"/>
    <col min="10" max="10" width="11.1640625" style="2" bestFit="1" customWidth="1"/>
    <col min="11" max="11" width="12.6640625" style="2" bestFit="1" customWidth="1"/>
    <col min="12" max="12" width="4.5" style="2" bestFit="1" customWidth="1"/>
    <col min="13" max="13" width="11.1640625" style="2" bestFit="1" customWidth="1"/>
    <col min="14" max="14" width="4.5" style="2" bestFit="1" customWidth="1"/>
    <col min="15" max="16" width="5" style="2" bestFit="1" customWidth="1"/>
    <col min="17" max="17" width="12.1640625" bestFit="1" customWidth="1"/>
  </cols>
  <sheetData>
    <row r="2" spans="1:17" ht="18" thickBot="1" x14ac:dyDescent="0.3">
      <c r="A2" s="5">
        <v>2018</v>
      </c>
      <c r="B2" s="3" t="s">
        <v>2</v>
      </c>
      <c r="C2" s="3" t="s">
        <v>3</v>
      </c>
      <c r="D2" s="3" t="s">
        <v>75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4" t="s">
        <v>16</v>
      </c>
      <c r="Q2" s="23" t="s">
        <v>48</v>
      </c>
    </row>
    <row r="3" spans="1:17" ht="18" thickTop="1" x14ac:dyDescent="0.25">
      <c r="A3" s="2" t="s">
        <v>23</v>
      </c>
      <c r="B3" s="6">
        <f>BAU!B23</f>
        <v>1234745462.84571</v>
      </c>
      <c r="C3" s="6">
        <f>BAU!C23</f>
        <v>1104667473.185797</v>
      </c>
      <c r="D3" s="6">
        <f>BAU!D23</f>
        <v>49278937.611996926</v>
      </c>
      <c r="E3" s="6">
        <f>BAU!E23</f>
        <v>11843369.548650039</v>
      </c>
      <c r="F3" s="6">
        <f>BAU!F23</f>
        <v>832192645.13483882</v>
      </c>
      <c r="G3" s="6">
        <f>BAU!G23</f>
        <v>289909681.48692769</v>
      </c>
      <c r="H3" s="6">
        <f>BAU!H23</f>
        <v>293698910.6004318</v>
      </c>
      <c r="I3" s="6">
        <f>BAU!I23</f>
        <v>96733.234397999287</v>
      </c>
      <c r="J3" s="6">
        <f>BAU!J23</f>
        <v>42710588.031292044</v>
      </c>
      <c r="K3" s="6">
        <f>BAU!K23</f>
        <v>59690987.701063097</v>
      </c>
      <c r="L3" s="6">
        <f>BAU!L23</f>
        <v>0</v>
      </c>
      <c r="M3" s="6">
        <f>BAU!M23</f>
        <v>162186679.05150509</v>
      </c>
      <c r="N3" s="6">
        <f>BAU!N23</f>
        <v>0</v>
      </c>
      <c r="O3" s="6">
        <f>BAU!O23</f>
        <v>0</v>
      </c>
      <c r="P3" s="6">
        <f>BAU!P23</f>
        <v>0</v>
      </c>
      <c r="Q3" s="6">
        <f>BAU!Q23</f>
        <v>2962161.4753530002</v>
      </c>
    </row>
    <row r="4" spans="1:17" x14ac:dyDescent="0.25">
      <c r="A4" s="2" t="s">
        <v>55</v>
      </c>
      <c r="B4" s="6">
        <f>'BAU-DER'!B23</f>
        <v>1234745462.84571</v>
      </c>
      <c r="C4" s="6">
        <f>'BAU-DER'!C23</f>
        <v>1104667473.185797</v>
      </c>
      <c r="D4" s="6">
        <f>'BAU-DER'!D23</f>
        <v>49278937.611996926</v>
      </c>
      <c r="E4" s="6">
        <f>'BAU-DER'!E23</f>
        <v>11843369.548650039</v>
      </c>
      <c r="F4" s="6">
        <f>'BAU-DER'!F23</f>
        <v>832192645.13483882</v>
      </c>
      <c r="G4" s="6">
        <f>'BAU-DER'!G23</f>
        <v>289909681.48692769</v>
      </c>
      <c r="H4" s="6">
        <f>'BAU-DER'!H23</f>
        <v>293698910.6004318</v>
      </c>
      <c r="I4" s="6">
        <f>'BAU-DER'!I23</f>
        <v>96733.234397999287</v>
      </c>
      <c r="J4" s="6">
        <f>'BAU-DER'!J23</f>
        <v>42710588.031292044</v>
      </c>
      <c r="K4" s="6">
        <f>'BAU-DER'!K23</f>
        <v>59690987.701063097</v>
      </c>
      <c r="L4" s="6">
        <f>'BAU-DER'!L23</f>
        <v>0</v>
      </c>
      <c r="M4" s="6">
        <f>'BAU-DER'!M23</f>
        <v>162186679.05150509</v>
      </c>
      <c r="N4" s="6">
        <f>'BAU-DER'!N23</f>
        <v>0</v>
      </c>
      <c r="O4" s="6">
        <f>'BAU-DER'!O23</f>
        <v>0</v>
      </c>
      <c r="P4" s="6">
        <f>'BAU-DER'!P23</f>
        <v>0</v>
      </c>
      <c r="Q4" s="6">
        <f>'BAU-DER'!Q23</f>
        <v>2962161.4753530035</v>
      </c>
    </row>
    <row r="5" spans="1:17" x14ac:dyDescent="0.25">
      <c r="A5" s="2" t="s">
        <v>56</v>
      </c>
      <c r="B5" s="6">
        <f>CE!B23</f>
        <v>1234745462.84571</v>
      </c>
      <c r="C5" s="6">
        <f>CE!C23</f>
        <v>1104667473.185797</v>
      </c>
      <c r="D5" s="6">
        <f>CE!D23</f>
        <v>49278937.611996926</v>
      </c>
      <c r="E5" s="6">
        <f>CE!E23</f>
        <v>11843369.548650039</v>
      </c>
      <c r="F5" s="6">
        <f>CE!F23</f>
        <v>832192645.13483882</v>
      </c>
      <c r="G5" s="6">
        <f>CE!G23</f>
        <v>289909681.48692769</v>
      </c>
      <c r="H5" s="6">
        <f>CE!H23</f>
        <v>293698910.6004318</v>
      </c>
      <c r="I5" s="6">
        <f>CE!I23</f>
        <v>96733.234397999287</v>
      </c>
      <c r="J5" s="6">
        <f>CE!J23</f>
        <v>42710639.811109044</v>
      </c>
      <c r="K5" s="6">
        <f>CE!K23</f>
        <v>59690987.701063097</v>
      </c>
      <c r="L5" s="6">
        <f>CE!L23</f>
        <v>0</v>
      </c>
      <c r="M5" s="6">
        <f>CE!M23</f>
        <v>162186679.05150509</v>
      </c>
      <c r="N5" s="6">
        <f>CE!N23</f>
        <v>0</v>
      </c>
      <c r="O5" s="6">
        <f>CE!O23</f>
        <v>0</v>
      </c>
      <c r="P5" s="6">
        <f>CE!P23</f>
        <v>0</v>
      </c>
      <c r="Q5" s="6">
        <f>CE!Q23</f>
        <v>2959284.9747749888</v>
      </c>
    </row>
    <row r="6" spans="1:17" x14ac:dyDescent="0.25">
      <c r="A6" s="2" t="s">
        <v>57</v>
      </c>
      <c r="B6" s="6">
        <f>'CE-DER'!B23</f>
        <v>1235095811.13149</v>
      </c>
      <c r="C6" s="6">
        <f>'CE-DER'!C23</f>
        <v>1105100236.940259</v>
      </c>
      <c r="D6" s="6">
        <f>'CE-DER'!D23</f>
        <v>49266950.845862843</v>
      </c>
      <c r="E6" s="6">
        <f>'CE-DER'!E23</f>
        <v>11564547.06582501</v>
      </c>
      <c r="F6" s="6">
        <f>'CE-DER'!F23</f>
        <v>832211436.97067273</v>
      </c>
      <c r="G6" s="6">
        <f>'CE-DER'!G23</f>
        <v>289909681.48692769</v>
      </c>
      <c r="H6" s="6">
        <f>'CE-DER'!H23</f>
        <v>293610379.56280851</v>
      </c>
      <c r="I6" s="6">
        <f>'CE-DER'!I23</f>
        <v>96733.234397999287</v>
      </c>
      <c r="J6" s="6">
        <f>'CE-DER'!J23</f>
        <v>34016464.095326997</v>
      </c>
      <c r="K6" s="6">
        <f>'CE-DER'!K23</f>
        <v>59686341.072672062</v>
      </c>
      <c r="L6" s="6">
        <f>'CE-DER'!L23</f>
        <v>0</v>
      </c>
      <c r="M6" s="6">
        <f>'CE-DER'!M23</f>
        <v>162212991.35147211</v>
      </c>
      <c r="N6" s="6">
        <f>'CE-DER'!N23</f>
        <v>0</v>
      </c>
      <c r="O6" s="6">
        <f>'CE-DER'!O23</f>
        <v>0</v>
      </c>
      <c r="P6" s="6">
        <f>'CE-DER'!P23</f>
        <v>0</v>
      </c>
      <c r="Q6" s="6">
        <f>'CE-DER'!Q23</f>
        <v>3036290.5173500106</v>
      </c>
    </row>
    <row r="8" spans="1:17" ht="18" thickBot="1" x14ac:dyDescent="0.3">
      <c r="A8" s="5">
        <v>2020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9</v>
      </c>
      <c r="J8" s="3" t="s">
        <v>10</v>
      </c>
      <c r="K8" s="3" t="s">
        <v>11</v>
      </c>
      <c r="L8" s="3" t="s">
        <v>12</v>
      </c>
      <c r="M8" s="3" t="s">
        <v>13</v>
      </c>
      <c r="N8" s="3" t="s">
        <v>14</v>
      </c>
      <c r="O8" s="3" t="s">
        <v>15</v>
      </c>
      <c r="P8" s="3" t="s">
        <v>16</v>
      </c>
      <c r="Q8" s="23" t="s">
        <v>48</v>
      </c>
    </row>
    <row r="9" spans="1:17" ht="18" thickTop="1" x14ac:dyDescent="0.25">
      <c r="A9" s="2" t="s">
        <v>23</v>
      </c>
      <c r="B9" s="6">
        <f>BAU!B24</f>
        <v>1587713440.2802789</v>
      </c>
      <c r="C9" s="6">
        <f>BAU!C24</f>
        <v>1006432690.560889</v>
      </c>
      <c r="D9" s="6">
        <f>BAU!D24</f>
        <v>47654530.43278601</v>
      </c>
      <c r="E9" s="6">
        <f>BAU!E24</f>
        <v>18183304.375679981</v>
      </c>
      <c r="F9" s="6">
        <f>BAU!F24</f>
        <v>690086047.24306655</v>
      </c>
      <c r="G9" s="6">
        <f>BAU!G24</f>
        <v>305385288.61073452</v>
      </c>
      <c r="H9" s="6">
        <f>BAU!H24</f>
        <v>364454639.8806532</v>
      </c>
      <c r="I9" s="6">
        <f>BAU!I24</f>
        <v>12365715.10411701</v>
      </c>
      <c r="J9" s="6">
        <f>BAU!J24</f>
        <v>75956599.606848657</v>
      </c>
      <c r="K9" s="6">
        <f>BAU!K24</f>
        <v>94916388.409565121</v>
      </c>
      <c r="L9" s="6">
        <f>BAU!L24</f>
        <v>0</v>
      </c>
      <c r="M9" s="6">
        <f>BAU!M24</f>
        <v>162096183.10695079</v>
      </c>
      <c r="N9" s="6">
        <f>BAU!N24</f>
        <v>0</v>
      </c>
      <c r="O9" s="6">
        <f>BAU!O24</f>
        <v>0</v>
      </c>
      <c r="P9" s="6">
        <f>BAU!P24</f>
        <v>0</v>
      </c>
      <c r="Q9" s="6">
        <f>BAU!Q24</f>
        <v>2209338.3068929887</v>
      </c>
    </row>
    <row r="10" spans="1:17" x14ac:dyDescent="0.25">
      <c r="A10" s="2" t="s">
        <v>55</v>
      </c>
      <c r="B10" s="6">
        <f>'BAU-DER'!B24</f>
        <v>1585958816.7205789</v>
      </c>
      <c r="C10" s="6">
        <f>'BAU-DER'!C24</f>
        <v>1044062641.043225</v>
      </c>
      <c r="D10" s="6">
        <f>'BAU-DER'!D24</f>
        <v>47809002.226743042</v>
      </c>
      <c r="E10" s="6">
        <f>'BAU-DER'!E24</f>
        <v>18692723.49245397</v>
      </c>
      <c r="F10" s="6">
        <f>'BAU-DER'!F24</f>
        <v>649749329.97931302</v>
      </c>
      <c r="G10" s="6">
        <f>'BAU-DER'!G24</f>
        <v>304795449.78679162</v>
      </c>
      <c r="H10" s="6">
        <f>'BAU-DER'!H24</f>
        <v>364073436.80417329</v>
      </c>
      <c r="I10" s="6">
        <f>'BAU-DER'!I24</f>
        <v>12372770.175654011</v>
      </c>
      <c r="J10" s="6">
        <f>'BAU-DER'!J24</f>
        <v>75840131.591710672</v>
      </c>
      <c r="K10" s="6">
        <f>'BAU-DER'!K24</f>
        <v>92237647.877379939</v>
      </c>
      <c r="L10" s="6">
        <f>'BAU-DER'!L24</f>
        <v>0</v>
      </c>
      <c r="M10" s="6">
        <f>'BAU-DER'!M24</f>
        <v>161838020.58776999</v>
      </c>
      <c r="N10" s="6">
        <f>'BAU-DER'!N24</f>
        <v>0</v>
      </c>
      <c r="O10" s="6">
        <f>'BAU-DER'!O24</f>
        <v>0</v>
      </c>
      <c r="P10" s="6">
        <f>'BAU-DER'!P24</f>
        <v>0</v>
      </c>
      <c r="Q10" s="6">
        <f>'BAU-DER'!Q24</f>
        <v>2271866.0356889986</v>
      </c>
    </row>
    <row r="11" spans="1:17" x14ac:dyDescent="0.25">
      <c r="A11" s="2" t="s">
        <v>56</v>
      </c>
      <c r="B11" s="6">
        <f>CE!B24</f>
        <v>1268095257.856786</v>
      </c>
      <c r="C11" s="6">
        <f>CE!C24</f>
        <v>1178801114.869447</v>
      </c>
      <c r="D11" s="6">
        <f>CE!D24</f>
        <v>41731630.693617128</v>
      </c>
      <c r="E11" s="6">
        <f>CE!E24</f>
        <v>16627327.02650306</v>
      </c>
      <c r="F11" s="6">
        <f>CE!F24</f>
        <v>755895716.42519319</v>
      </c>
      <c r="G11" s="6">
        <f>CE!G24</f>
        <v>307923853.28280813</v>
      </c>
      <c r="H11" s="6">
        <f>CE!H24</f>
        <v>365750671.04689783</v>
      </c>
      <c r="I11" s="6">
        <f>CE!I24</f>
        <v>12366403.696064981</v>
      </c>
      <c r="J11" s="6">
        <f>CE!J24</f>
        <v>78627294.655901939</v>
      </c>
      <c r="K11" s="6">
        <f>CE!K24</f>
        <v>99562837.731909066</v>
      </c>
      <c r="L11" s="6">
        <f>CE!L24</f>
        <v>0</v>
      </c>
      <c r="M11" s="6">
        <f>CE!M24</f>
        <v>164468492.2826241</v>
      </c>
      <c r="N11" s="6">
        <f>CE!N24</f>
        <v>0</v>
      </c>
      <c r="O11" s="6">
        <f>CE!O24</f>
        <v>0</v>
      </c>
      <c r="P11" s="6">
        <f>CE!P24</f>
        <v>0</v>
      </c>
      <c r="Q11" s="6">
        <f>CE!Q24</f>
        <v>1997132.8760610048</v>
      </c>
    </row>
    <row r="12" spans="1:17" x14ac:dyDescent="0.25">
      <c r="A12" s="2" t="s">
        <v>57</v>
      </c>
      <c r="B12" s="6">
        <f>'CE-DER'!B24</f>
        <v>1182278286.222481</v>
      </c>
      <c r="C12" s="6">
        <f>'CE-DER'!C24</f>
        <v>1311139515.3274879</v>
      </c>
      <c r="D12" s="6">
        <f>'CE-DER'!D24</f>
        <v>67579784.016438678</v>
      </c>
      <c r="E12" s="6">
        <f>'CE-DER'!E24</f>
        <v>22971104.416719049</v>
      </c>
      <c r="F12" s="6">
        <f>'CE-DER'!F24</f>
        <v>622885541.3266995</v>
      </c>
      <c r="G12" s="6">
        <f>'CE-DER'!G24</f>
        <v>317557915.23874772</v>
      </c>
      <c r="H12" s="6">
        <f>'CE-DER'!H24</f>
        <v>362055614.68749642</v>
      </c>
      <c r="I12" s="6">
        <f>'CE-DER'!I24</f>
        <v>12194490.804951031</v>
      </c>
      <c r="J12" s="6">
        <f>'CE-DER'!J24</f>
        <v>83308148.159191862</v>
      </c>
      <c r="K12" s="6">
        <f>'CE-DER'!K24</f>
        <v>89303415.644800246</v>
      </c>
      <c r="L12" s="6">
        <f>'CE-DER'!L24</f>
        <v>0</v>
      </c>
      <c r="M12" s="6">
        <f>'CE-DER'!M24</f>
        <v>166654743.9178519</v>
      </c>
      <c r="N12" s="6">
        <f>'CE-DER'!N24</f>
        <v>0</v>
      </c>
      <c r="O12" s="6">
        <f>'CE-DER'!O24</f>
        <v>0</v>
      </c>
      <c r="P12" s="6">
        <f>'CE-DER'!P24</f>
        <v>0</v>
      </c>
      <c r="Q12" s="6">
        <f>'CE-DER'!Q24</f>
        <v>2284639.6207380071</v>
      </c>
    </row>
    <row r="14" spans="1:17" ht="18" thickBot="1" x14ac:dyDescent="0.3">
      <c r="A14" s="5">
        <v>2025</v>
      </c>
      <c r="B14" s="3" t="s">
        <v>2</v>
      </c>
      <c r="C14" s="3" t="s">
        <v>3</v>
      </c>
      <c r="D14" s="3" t="s">
        <v>4</v>
      </c>
      <c r="E14" s="3" t="s">
        <v>5</v>
      </c>
      <c r="F14" s="3" t="s">
        <v>6</v>
      </c>
      <c r="G14" s="3" t="s">
        <v>7</v>
      </c>
      <c r="H14" s="3" t="s">
        <v>8</v>
      </c>
      <c r="I14" s="3" t="s">
        <v>9</v>
      </c>
      <c r="J14" s="3" t="s">
        <v>10</v>
      </c>
      <c r="K14" s="3" t="s">
        <v>11</v>
      </c>
      <c r="L14" s="3" t="s">
        <v>12</v>
      </c>
      <c r="M14" s="3" t="s">
        <v>13</v>
      </c>
      <c r="N14" s="3" t="s">
        <v>14</v>
      </c>
      <c r="O14" s="3" t="s">
        <v>15</v>
      </c>
      <c r="P14" s="3" t="s">
        <v>16</v>
      </c>
      <c r="Q14" s="23" t="s">
        <v>48</v>
      </c>
    </row>
    <row r="15" spans="1:17" ht="18" thickTop="1" x14ac:dyDescent="0.25">
      <c r="A15" s="2" t="s">
        <v>23</v>
      </c>
      <c r="B15" s="6">
        <f>BAU!B25</f>
        <v>1355217151.888788</v>
      </c>
      <c r="C15" s="6">
        <f>BAU!C25</f>
        <v>1085607552.500967</v>
      </c>
      <c r="D15" s="6">
        <f>BAU!D25</f>
        <v>51633075.722296998</v>
      </c>
      <c r="E15" s="6">
        <f>BAU!E25</f>
        <v>35949365.547287971</v>
      </c>
      <c r="F15" s="6">
        <f>BAU!F25</f>
        <v>523648712.63893718</v>
      </c>
      <c r="G15" s="6">
        <f>BAU!G25</f>
        <v>309506011.66551769</v>
      </c>
      <c r="H15" s="6">
        <f>BAU!H25</f>
        <v>569706883.24208665</v>
      </c>
      <c r="I15" s="6">
        <f>BAU!I25</f>
        <v>24602220.01215199</v>
      </c>
      <c r="J15" s="6">
        <f>BAU!J25</f>
        <v>77944898.777454168</v>
      </c>
      <c r="K15" s="6">
        <f>BAU!K25</f>
        <v>209275870.65557179</v>
      </c>
      <c r="L15" s="6">
        <f>BAU!L25</f>
        <v>0</v>
      </c>
      <c r="M15" s="6">
        <f>BAU!M25</f>
        <v>162149540.40632409</v>
      </c>
      <c r="N15" s="6">
        <f>BAU!N25</f>
        <v>0</v>
      </c>
      <c r="O15" s="6">
        <f>BAU!O25</f>
        <v>0</v>
      </c>
      <c r="P15" s="6">
        <f>BAU!P25</f>
        <v>0</v>
      </c>
      <c r="Q15" s="6">
        <f>BAU!Q25</f>
        <v>2160123.840970004</v>
      </c>
    </row>
    <row r="16" spans="1:17" x14ac:dyDescent="0.25">
      <c r="A16" s="2" t="s">
        <v>55</v>
      </c>
      <c r="B16" s="6">
        <f>'BAU-DER'!B25</f>
        <v>1354117312.396533</v>
      </c>
      <c r="C16" s="6">
        <f>'BAU-DER'!C25</f>
        <v>1137901421.391525</v>
      </c>
      <c r="D16" s="6">
        <f>'BAU-DER'!D25</f>
        <v>52572756.807390243</v>
      </c>
      <c r="E16" s="6">
        <f>'BAU-DER'!E25</f>
        <v>42179137.670249939</v>
      </c>
      <c r="F16" s="6">
        <f>'BAU-DER'!F25</f>
        <v>475620888.2544288</v>
      </c>
      <c r="G16" s="6">
        <f>'BAU-DER'!G25</f>
        <v>308688207.84784633</v>
      </c>
      <c r="H16" s="6">
        <f>'BAU-DER'!H25</f>
        <v>572328260.18983424</v>
      </c>
      <c r="I16" s="6">
        <f>'BAU-DER'!I25</f>
        <v>24568960.828139089</v>
      </c>
      <c r="J16" s="6">
        <f>'BAU-DER'!J25</f>
        <v>92729081.580015019</v>
      </c>
      <c r="K16" s="6">
        <f>'BAU-DER'!K25</f>
        <v>214884969.46360701</v>
      </c>
      <c r="L16" s="6">
        <f>'BAU-DER'!L25</f>
        <v>0</v>
      </c>
      <c r="M16" s="6">
        <f>'BAU-DER'!M25</f>
        <v>162121462.11687791</v>
      </c>
      <c r="N16" s="6">
        <f>'BAU-DER'!N25</f>
        <v>0</v>
      </c>
      <c r="O16" s="6">
        <f>'BAU-DER'!O25</f>
        <v>0</v>
      </c>
      <c r="P16" s="6">
        <f>'BAU-DER'!P25</f>
        <v>0</v>
      </c>
      <c r="Q16" s="6">
        <f>'BAU-DER'!Q25</f>
        <v>2033788.7853330004</v>
      </c>
    </row>
    <row r="17" spans="1:17" x14ac:dyDescent="0.25">
      <c r="A17" s="2" t="s">
        <v>56</v>
      </c>
      <c r="B17" s="6">
        <f>CE!B25</f>
        <v>928906348.59457839</v>
      </c>
      <c r="C17" s="6">
        <f>CE!C25</f>
        <v>1182727931.4615531</v>
      </c>
      <c r="D17" s="6">
        <f>CE!D25</f>
        <v>25243471.34960404</v>
      </c>
      <c r="E17" s="6">
        <f>CE!E25</f>
        <v>23173246.212623969</v>
      </c>
      <c r="F17" s="6">
        <f>CE!F25</f>
        <v>716282836.30288994</v>
      </c>
      <c r="G17" s="6">
        <f>CE!G25</f>
        <v>321474336.45277172</v>
      </c>
      <c r="H17" s="6">
        <f>CE!H25</f>
        <v>574249964.68483734</v>
      </c>
      <c r="I17" s="6">
        <f>CE!I25</f>
        <v>24609350.71181092</v>
      </c>
      <c r="J17" s="6">
        <f>CE!J25</f>
        <v>95390474.135538876</v>
      </c>
      <c r="K17" s="6">
        <f>CE!K25</f>
        <v>218110587.7268635</v>
      </c>
      <c r="L17" s="6">
        <f>CE!L25</f>
        <v>0</v>
      </c>
      <c r="M17" s="6">
        <f>CE!M25</f>
        <v>178368793.3810811</v>
      </c>
      <c r="N17" s="6">
        <f>CE!N25</f>
        <v>0</v>
      </c>
      <c r="O17" s="6">
        <f>CE!O25</f>
        <v>0</v>
      </c>
      <c r="P17" s="6">
        <f>CE!P25</f>
        <v>0</v>
      </c>
      <c r="Q17" s="6">
        <f>CE!Q25</f>
        <v>2427516.9506809944</v>
      </c>
    </row>
    <row r="18" spans="1:17" x14ac:dyDescent="0.25">
      <c r="A18" s="2" t="s">
        <v>57</v>
      </c>
      <c r="B18" s="6">
        <f>'CE-DER'!B25</f>
        <v>818383014.35646152</v>
      </c>
      <c r="C18" s="6">
        <f>'CE-DER'!C25</f>
        <v>1372101214.638917</v>
      </c>
      <c r="D18" s="6">
        <f>'CE-DER'!D25</f>
        <v>28619492.650437079</v>
      </c>
      <c r="E18" s="6">
        <f>'CE-DER'!E25</f>
        <v>31793756.489441048</v>
      </c>
      <c r="F18" s="6">
        <f>'CE-DER'!F25</f>
        <v>544086089.34533012</v>
      </c>
      <c r="G18" s="6">
        <f>'CE-DER'!G25</f>
        <v>330193599.44276267</v>
      </c>
      <c r="H18" s="6">
        <f>'CE-DER'!H25</f>
        <v>591890843.92941046</v>
      </c>
      <c r="I18" s="6">
        <f>'CE-DER'!I25</f>
        <v>24373923.247959971</v>
      </c>
      <c r="J18" s="6">
        <f>'CE-DER'!J25</f>
        <v>148830402.7570557</v>
      </c>
      <c r="K18" s="6">
        <f>'CE-DER'!K25</f>
        <v>219362128.00846061</v>
      </c>
      <c r="L18" s="6">
        <f>'CE-DER'!L25</f>
        <v>0</v>
      </c>
      <c r="M18" s="6">
        <f>'CE-DER'!M25</f>
        <v>186005998.0002183</v>
      </c>
      <c r="N18" s="6">
        <f>'CE-DER'!N25</f>
        <v>0</v>
      </c>
      <c r="O18" s="6">
        <f>'CE-DER'!O25</f>
        <v>0</v>
      </c>
      <c r="P18" s="6">
        <f>'CE-DER'!P25</f>
        <v>0</v>
      </c>
      <c r="Q18" s="6">
        <f>'CE-DER'!Q25</f>
        <v>3581038.2047059922</v>
      </c>
    </row>
    <row r="20" spans="1:17" ht="18" thickBot="1" x14ac:dyDescent="0.3">
      <c r="A20" s="5">
        <v>2030</v>
      </c>
      <c r="B20" s="3" t="s">
        <v>2</v>
      </c>
      <c r="C20" s="3" t="s">
        <v>3</v>
      </c>
      <c r="D20" s="3" t="s">
        <v>4</v>
      </c>
      <c r="E20" s="3" t="s">
        <v>5</v>
      </c>
      <c r="F20" s="3" t="s">
        <v>6</v>
      </c>
      <c r="G20" s="3" t="s">
        <v>7</v>
      </c>
      <c r="H20" s="3" t="s">
        <v>8</v>
      </c>
      <c r="I20" s="3" t="s">
        <v>9</v>
      </c>
      <c r="J20" s="3" t="s">
        <v>10</v>
      </c>
      <c r="K20" s="3" t="s">
        <v>11</v>
      </c>
      <c r="L20" s="3" t="s">
        <v>12</v>
      </c>
      <c r="M20" s="3" t="s">
        <v>13</v>
      </c>
      <c r="N20" s="3" t="s">
        <v>14</v>
      </c>
      <c r="O20" s="3" t="s">
        <v>15</v>
      </c>
      <c r="P20" s="3" t="s">
        <v>16</v>
      </c>
      <c r="Q20" s="23" t="s">
        <v>48</v>
      </c>
    </row>
    <row r="21" spans="1:17" ht="18" thickTop="1" x14ac:dyDescent="0.25">
      <c r="A21" s="2" t="s">
        <v>23</v>
      </c>
      <c r="B21" s="6">
        <f>BAU!B26</f>
        <v>645517688.97293842</v>
      </c>
      <c r="C21" s="6">
        <f>BAU!C26</f>
        <v>1493531675.455842</v>
      </c>
      <c r="D21" s="6">
        <f>BAU!D26</f>
        <v>8577572.5657940116</v>
      </c>
      <c r="E21" s="6">
        <f>BAU!E26</f>
        <v>49205782.678413033</v>
      </c>
      <c r="F21" s="6">
        <f>BAU!F26</f>
        <v>522617820.64651191</v>
      </c>
      <c r="G21" s="6">
        <f>BAU!G26</f>
        <v>309702241.27153927</v>
      </c>
      <c r="H21" s="6">
        <f>BAU!H26</f>
        <v>814896475.61257446</v>
      </c>
      <c r="I21" s="6">
        <f>BAU!I26</f>
        <v>41232778.165587112</v>
      </c>
      <c r="J21" s="6">
        <f>BAU!J26</f>
        <v>77135208.077008754</v>
      </c>
      <c r="K21" s="6">
        <f>BAU!K26</f>
        <v>338081971.83486432</v>
      </c>
      <c r="L21" s="6">
        <f>BAU!L26</f>
        <v>0</v>
      </c>
      <c r="M21" s="6">
        <f>BAU!M26</f>
        <v>162031778.69032171</v>
      </c>
      <c r="N21" s="6">
        <f>BAU!N26</f>
        <v>0</v>
      </c>
      <c r="O21" s="6">
        <f>BAU!O26</f>
        <v>0</v>
      </c>
      <c r="P21" s="6">
        <f>BAU!P26</f>
        <v>0</v>
      </c>
      <c r="Q21" s="6">
        <f>BAU!Q26</f>
        <v>4527379.6769210016</v>
      </c>
    </row>
    <row r="22" spans="1:17" x14ac:dyDescent="0.25">
      <c r="A22" s="2" t="s">
        <v>55</v>
      </c>
      <c r="B22" s="6">
        <f>'BAU-DER'!B26</f>
        <v>642821225.5700103</v>
      </c>
      <c r="C22" s="6">
        <f>'BAU-DER'!C26</f>
        <v>1490388385.4798491</v>
      </c>
      <c r="D22" s="6">
        <f>'BAU-DER'!D26</f>
        <v>9425478.5600719452</v>
      </c>
      <c r="E22" s="6">
        <f>'BAU-DER'!E26</f>
        <v>66934643.679704092</v>
      </c>
      <c r="F22" s="6">
        <f>'BAU-DER'!F26</f>
        <v>475142994.00818032</v>
      </c>
      <c r="G22" s="6">
        <f>'BAU-DER'!G26</f>
        <v>309121951.04390138</v>
      </c>
      <c r="H22" s="6">
        <f>'BAU-DER'!H26</f>
        <v>818974452.79661882</v>
      </c>
      <c r="I22" s="6">
        <f>'BAU-DER'!I26</f>
        <v>41209958.943799064</v>
      </c>
      <c r="J22" s="6">
        <f>'BAU-DER'!J26</f>
        <v>127695332.8772534</v>
      </c>
      <c r="K22" s="6">
        <f>'BAU-DER'!K26</f>
        <v>347420737.48952383</v>
      </c>
      <c r="L22" s="6">
        <f>'BAU-DER'!L26</f>
        <v>0</v>
      </c>
      <c r="M22" s="6">
        <f>'BAU-DER'!M26</f>
        <v>162020602.93646279</v>
      </c>
      <c r="N22" s="6">
        <f>'BAU-DER'!N26</f>
        <v>0</v>
      </c>
      <c r="O22" s="6">
        <f>'BAU-DER'!O26</f>
        <v>0</v>
      </c>
      <c r="P22" s="6">
        <f>'BAU-DER'!P26</f>
        <v>0</v>
      </c>
      <c r="Q22" s="6">
        <f>'BAU-DER'!Q26</f>
        <v>3727867.5157080144</v>
      </c>
    </row>
    <row r="23" spans="1:17" x14ac:dyDescent="0.25">
      <c r="A23" s="2" t="s">
        <v>56</v>
      </c>
      <c r="B23" s="6">
        <f>CE!B26</f>
        <v>393097135.09415209</v>
      </c>
      <c r="C23" s="6">
        <f>CE!C26</f>
        <v>1303421116.2869129</v>
      </c>
      <c r="D23" s="6">
        <f>CE!D26</f>
        <v>6804957.6140070278</v>
      </c>
      <c r="E23" s="6">
        <f>CE!E26</f>
        <v>40750952.942005038</v>
      </c>
      <c r="F23" s="6">
        <f>CE!F26</f>
        <v>714811290.60190856</v>
      </c>
      <c r="G23" s="6">
        <f>CE!G26</f>
        <v>346333983.46837842</v>
      </c>
      <c r="H23" s="6">
        <f>CE!H26</f>
        <v>824109062.53616643</v>
      </c>
      <c r="I23" s="6">
        <f>CE!I26</f>
        <v>41286644.644080117</v>
      </c>
      <c r="J23" s="6">
        <f>CE!J26</f>
        <v>130027822.72886001</v>
      </c>
      <c r="K23" s="6">
        <f>CE!K26</f>
        <v>354208395.28021222</v>
      </c>
      <c r="L23" s="6">
        <f>CE!L26</f>
        <v>0</v>
      </c>
      <c r="M23" s="6">
        <f>CE!M26</f>
        <v>199530497.8133001</v>
      </c>
      <c r="N23" s="6">
        <f>CE!N26</f>
        <v>0</v>
      </c>
      <c r="O23" s="6">
        <f>CE!O26</f>
        <v>0</v>
      </c>
      <c r="P23" s="6">
        <f>CE!P26</f>
        <v>0</v>
      </c>
      <c r="Q23" s="6">
        <f>CE!Q26</f>
        <v>9424879.3893379867</v>
      </c>
    </row>
    <row r="24" spans="1:17" x14ac:dyDescent="0.25">
      <c r="A24" s="2" t="s">
        <v>57</v>
      </c>
      <c r="B24" s="6">
        <f>'CE-DER'!B26</f>
        <v>338125681.80594581</v>
      </c>
      <c r="C24" s="6">
        <f>'CE-DER'!C26</f>
        <v>1431382478.721689</v>
      </c>
      <c r="D24" s="6">
        <f>'CE-DER'!D26</f>
        <v>6197315.860163006</v>
      </c>
      <c r="E24" s="6">
        <f>'CE-DER'!E26</f>
        <v>59722085.018792093</v>
      </c>
      <c r="F24" s="6">
        <f>'CE-DER'!F26</f>
        <v>543187665.28335643</v>
      </c>
      <c r="G24" s="6">
        <f>'CE-DER'!G26</f>
        <v>354629013.22860831</v>
      </c>
      <c r="H24" s="6">
        <f>'CE-DER'!H26</f>
        <v>839397645.39917207</v>
      </c>
      <c r="I24" s="6">
        <f>'CE-DER'!I26</f>
        <v>40709805.016646057</v>
      </c>
      <c r="J24" s="6">
        <f>'CE-DER'!J26</f>
        <v>225203474.7446886</v>
      </c>
      <c r="K24" s="6">
        <f>'CE-DER'!K26</f>
        <v>342757708.0937801</v>
      </c>
      <c r="L24" s="6">
        <f>'CE-DER'!L26</f>
        <v>0</v>
      </c>
      <c r="M24" s="6">
        <f>'CE-DER'!M26</f>
        <v>208218235.20182031</v>
      </c>
      <c r="N24" s="6">
        <f>'CE-DER'!N26</f>
        <v>0</v>
      </c>
      <c r="O24" s="6">
        <f>'CE-DER'!O26</f>
        <v>0</v>
      </c>
      <c r="P24" s="6">
        <f>'CE-DER'!P26</f>
        <v>0</v>
      </c>
      <c r="Q24" s="6">
        <f>'CE-DER'!Q26</f>
        <v>7989472.3731249971</v>
      </c>
    </row>
    <row r="26" spans="1:17" ht="18" thickBot="1" x14ac:dyDescent="0.3">
      <c r="A26" s="5">
        <v>2035</v>
      </c>
      <c r="B26" s="3" t="s">
        <v>2</v>
      </c>
      <c r="C26" s="3" t="s">
        <v>3</v>
      </c>
      <c r="D26" s="3" t="s">
        <v>4</v>
      </c>
      <c r="E26" s="3" t="s">
        <v>5</v>
      </c>
      <c r="F26" s="3" t="s">
        <v>6</v>
      </c>
      <c r="G26" s="3" t="s">
        <v>7</v>
      </c>
      <c r="H26" s="3" t="s">
        <v>8</v>
      </c>
      <c r="I26" s="3" t="s">
        <v>9</v>
      </c>
      <c r="J26" s="3" t="s">
        <v>10</v>
      </c>
      <c r="K26" s="3" t="s">
        <v>11</v>
      </c>
      <c r="L26" s="3" t="s">
        <v>12</v>
      </c>
      <c r="M26" s="3" t="s">
        <v>13</v>
      </c>
      <c r="N26" s="3" t="s">
        <v>14</v>
      </c>
      <c r="O26" s="3" t="s">
        <v>15</v>
      </c>
      <c r="P26" s="3" t="s">
        <v>16</v>
      </c>
      <c r="Q26" s="23" t="s">
        <v>48</v>
      </c>
    </row>
    <row r="27" spans="1:17" ht="18" thickTop="1" x14ac:dyDescent="0.25">
      <c r="A27" s="2" t="s">
        <v>23</v>
      </c>
      <c r="B27" s="6">
        <f>BAU!B27</f>
        <v>83654649.948918328</v>
      </c>
      <c r="C27" s="6">
        <f>BAU!C27</f>
        <v>1633858869.86431</v>
      </c>
      <c r="D27" s="6">
        <f>BAU!D27</f>
        <v>14370611.628474999</v>
      </c>
      <c r="E27" s="6">
        <f>BAU!E27</f>
        <v>80589936.433921024</v>
      </c>
      <c r="F27" s="6">
        <f>BAU!F27</f>
        <v>520792909.97850972</v>
      </c>
      <c r="G27" s="6">
        <f>BAU!G27</f>
        <v>311126659.52966559</v>
      </c>
      <c r="H27" s="6">
        <f>BAU!H27</f>
        <v>1129351974.7175</v>
      </c>
      <c r="I27" s="6">
        <f>BAU!I27</f>
        <v>58263946.20597817</v>
      </c>
      <c r="J27" s="6">
        <f>BAU!J27</f>
        <v>76343502.568416074</v>
      </c>
      <c r="K27" s="6">
        <f>BAU!K27</f>
        <v>502718543.45039147</v>
      </c>
      <c r="L27" s="6">
        <f>BAU!L27</f>
        <v>0</v>
      </c>
      <c r="M27" s="6">
        <f>BAU!M27</f>
        <v>161460207.04457039</v>
      </c>
      <c r="N27" s="6">
        <f>BAU!N27</f>
        <v>0</v>
      </c>
      <c r="O27" s="6">
        <f>BAU!O27</f>
        <v>0</v>
      </c>
      <c r="P27" s="6">
        <f>BAU!P27</f>
        <v>0</v>
      </c>
      <c r="Q27" s="6">
        <f>BAU!Q27</f>
        <v>18860840.810412936</v>
      </c>
    </row>
    <row r="28" spans="1:17" x14ac:dyDescent="0.25">
      <c r="A28" s="2" t="s">
        <v>55</v>
      </c>
      <c r="B28" s="6">
        <f>'BAU-DER'!B27</f>
        <v>82282324.323055059</v>
      </c>
      <c r="C28" s="6">
        <f>'BAU-DER'!C27</f>
        <v>1595889456.001662</v>
      </c>
      <c r="D28" s="6">
        <f>'BAU-DER'!D27</f>
        <v>20455132.517379031</v>
      </c>
      <c r="E28" s="6">
        <f>'BAU-DER'!E27</f>
        <v>106730279.96745621</v>
      </c>
      <c r="F28" s="6">
        <f>'BAU-DER'!F27</f>
        <v>473623370.95132148</v>
      </c>
      <c r="G28" s="6">
        <f>'BAU-DER'!G27</f>
        <v>310618613.80835998</v>
      </c>
      <c r="H28" s="6">
        <f>'BAU-DER'!H27</f>
        <v>1130169842.4357669</v>
      </c>
      <c r="I28" s="6">
        <f>'BAU-DER'!I27</f>
        <v>58283282.567291029</v>
      </c>
      <c r="J28" s="6">
        <f>'BAU-DER'!J27</f>
        <v>158962292.33130711</v>
      </c>
      <c r="K28" s="6">
        <f>'BAU-DER'!K27</f>
        <v>522350264.03874463</v>
      </c>
      <c r="L28" s="6">
        <f>'BAU-DER'!L27</f>
        <v>0</v>
      </c>
      <c r="M28" s="6">
        <f>'BAU-DER'!M27</f>
        <v>161619869.7664791</v>
      </c>
      <c r="N28" s="6">
        <f>'BAU-DER'!N27</f>
        <v>0</v>
      </c>
      <c r="O28" s="6">
        <f>'BAU-DER'!O27</f>
        <v>0</v>
      </c>
      <c r="P28" s="6">
        <f>'BAU-DER'!P27</f>
        <v>0</v>
      </c>
      <c r="Q28" s="6">
        <f>'BAU-DER'!Q27</f>
        <v>20852110.765557051</v>
      </c>
    </row>
    <row r="29" spans="1:17" x14ac:dyDescent="0.25">
      <c r="A29" s="2" t="s">
        <v>56</v>
      </c>
      <c r="B29" s="6">
        <f>CE!B27</f>
        <v>53006115.647139996</v>
      </c>
      <c r="C29" s="6">
        <f>CE!C27</f>
        <v>1077747361.10039</v>
      </c>
      <c r="D29" s="6">
        <f>CE!D27</f>
        <v>33469272.70205304</v>
      </c>
      <c r="E29" s="6">
        <f>CE!E27</f>
        <v>122259037.5545367</v>
      </c>
      <c r="F29" s="6">
        <f>CE!F27</f>
        <v>708244991.85239375</v>
      </c>
      <c r="G29" s="6">
        <f>CE!G27</f>
        <v>395724305.11119097</v>
      </c>
      <c r="H29" s="6">
        <f>CE!H27</f>
        <v>1130415961.57177</v>
      </c>
      <c r="I29" s="6">
        <f>CE!I27</f>
        <v>57267118.1530689</v>
      </c>
      <c r="J29" s="6">
        <f>CE!J27</f>
        <v>241421973.97324261</v>
      </c>
      <c r="K29" s="6">
        <f>CE!K27</f>
        <v>564544717.10424376</v>
      </c>
      <c r="L29" s="6">
        <f>CE!L27</f>
        <v>0</v>
      </c>
      <c r="M29" s="6">
        <f>CE!M27</f>
        <v>219512091.7054196</v>
      </c>
      <c r="N29" s="6">
        <f>CE!N27</f>
        <v>0</v>
      </c>
      <c r="O29" s="6">
        <f>CE!O27</f>
        <v>0</v>
      </c>
      <c r="P29" s="6">
        <f>CE!P27</f>
        <v>0</v>
      </c>
      <c r="Q29" s="6">
        <f>CE!Q27</f>
        <v>42671954.057988971</v>
      </c>
    </row>
    <row r="30" spans="1:17" x14ac:dyDescent="0.25">
      <c r="A30" s="2" t="s">
        <v>57</v>
      </c>
      <c r="B30" s="6">
        <f>'CE-DER'!B27</f>
        <v>29060775.091849029</v>
      </c>
      <c r="C30" s="6">
        <f>'CE-DER'!C27</f>
        <v>1147130180.343823</v>
      </c>
      <c r="D30" s="6">
        <f>'CE-DER'!D27</f>
        <v>21532264.270865019</v>
      </c>
      <c r="E30" s="6">
        <f>'CE-DER'!E27</f>
        <v>133461039.8908404</v>
      </c>
      <c r="F30" s="6">
        <f>'CE-DER'!F27</f>
        <v>537809246.94866288</v>
      </c>
      <c r="G30" s="6">
        <f>'CE-DER'!G27</f>
        <v>403604324.21498179</v>
      </c>
      <c r="H30" s="6">
        <f>'CE-DER'!H27</f>
        <v>1159133247.5958669</v>
      </c>
      <c r="I30" s="6">
        <f>'CE-DER'!I27</f>
        <v>57070979.223692678</v>
      </c>
      <c r="J30" s="6">
        <f>'CE-DER'!J27</f>
        <v>273782260.70600569</v>
      </c>
      <c r="K30" s="6">
        <f>'CE-DER'!K27</f>
        <v>536288784.26825547</v>
      </c>
      <c r="L30" s="6">
        <f>'CE-DER'!L27</f>
        <v>0</v>
      </c>
      <c r="M30" s="6">
        <f>'CE-DER'!M27</f>
        <v>232301610.26643041</v>
      </c>
      <c r="N30" s="6">
        <f>'CE-DER'!N27</f>
        <v>0</v>
      </c>
      <c r="O30" s="6">
        <f>'CE-DER'!O27</f>
        <v>0</v>
      </c>
      <c r="P30" s="6">
        <f>'CE-DER'!P27</f>
        <v>0</v>
      </c>
      <c r="Q30" s="6">
        <f>'CE-DER'!Q27</f>
        <v>44528091.546929039</v>
      </c>
    </row>
    <row r="32" spans="1:17" ht="18" thickBot="1" x14ac:dyDescent="0.3">
      <c r="A32" s="5">
        <v>2040</v>
      </c>
      <c r="B32" s="3" t="s">
        <v>2</v>
      </c>
      <c r="C32" s="3" t="s">
        <v>3</v>
      </c>
      <c r="D32" s="3" t="s">
        <v>4</v>
      </c>
      <c r="E32" s="3" t="s">
        <v>5</v>
      </c>
      <c r="F32" s="3" t="s">
        <v>6</v>
      </c>
      <c r="G32" s="3" t="s">
        <v>7</v>
      </c>
      <c r="H32" s="3" t="s">
        <v>8</v>
      </c>
      <c r="I32" s="3" t="s">
        <v>9</v>
      </c>
      <c r="J32" s="3" t="s">
        <v>10</v>
      </c>
      <c r="K32" s="3" t="s">
        <v>11</v>
      </c>
      <c r="L32" s="3" t="s">
        <v>12</v>
      </c>
      <c r="M32" s="3" t="s">
        <v>13</v>
      </c>
      <c r="N32" s="3" t="s">
        <v>14</v>
      </c>
      <c r="O32" s="3" t="s">
        <v>15</v>
      </c>
      <c r="P32" s="3" t="s">
        <v>16</v>
      </c>
      <c r="Q32" s="23" t="s">
        <v>48</v>
      </c>
    </row>
    <row r="33" spans="1:17" ht="18" thickTop="1" x14ac:dyDescent="0.25">
      <c r="A33" s="2" t="s">
        <v>23</v>
      </c>
      <c r="B33" s="6">
        <f>BAU!B28</f>
        <v>1338264.525088998</v>
      </c>
      <c r="C33" s="6">
        <f>BAU!C28</f>
        <v>1395832547.573653</v>
      </c>
      <c r="D33" s="6">
        <f>BAU!D28</f>
        <v>7923888.6911470201</v>
      </c>
      <c r="E33" s="6">
        <f>BAU!E28</f>
        <v>124218561.76805259</v>
      </c>
      <c r="F33" s="6">
        <f>BAU!F28</f>
        <v>511200741.67415798</v>
      </c>
      <c r="G33" s="6">
        <f>BAU!G28</f>
        <v>311132827.17675322</v>
      </c>
      <c r="H33" s="6">
        <f>BAU!H28</f>
        <v>1466262354.7606609</v>
      </c>
      <c r="I33" s="6">
        <f>BAU!I28</f>
        <v>60568457.345708102</v>
      </c>
      <c r="J33" s="6">
        <f>BAU!J28</f>
        <v>74933160.281023085</v>
      </c>
      <c r="K33" s="6">
        <f>BAU!K28</f>
        <v>648535143.53199208</v>
      </c>
      <c r="L33" s="6">
        <f>BAU!L28</f>
        <v>0</v>
      </c>
      <c r="M33" s="6">
        <f>BAU!M28</f>
        <v>159474559.88021609</v>
      </c>
      <c r="N33" s="6">
        <f>BAU!N28</f>
        <v>0</v>
      </c>
      <c r="O33" s="6">
        <f>BAU!O28</f>
        <v>0</v>
      </c>
      <c r="P33" s="6">
        <f>BAU!P28</f>
        <v>0</v>
      </c>
      <c r="Q33" s="6">
        <f>BAU!Q28</f>
        <v>76418106.471944198</v>
      </c>
    </row>
    <row r="34" spans="1:17" x14ac:dyDescent="0.25">
      <c r="A34" s="2" t="s">
        <v>55</v>
      </c>
      <c r="B34" s="6">
        <f>'BAU-DER'!B28</f>
        <v>1648115.589649997</v>
      </c>
      <c r="C34" s="6">
        <f>'BAU-DER'!C28</f>
        <v>1337213160.20365</v>
      </c>
      <c r="D34" s="6">
        <f>'BAU-DER'!D28</f>
        <v>10673512.198990021</v>
      </c>
      <c r="E34" s="6">
        <f>'BAU-DER'!E28</f>
        <v>163268114.49589941</v>
      </c>
      <c r="F34" s="6">
        <f>'BAU-DER'!F28</f>
        <v>467294116.110717</v>
      </c>
      <c r="G34" s="6">
        <f>'BAU-DER'!G28</f>
        <v>310619949.57638258</v>
      </c>
      <c r="H34" s="6">
        <f>'BAU-DER'!H28</f>
        <v>1470561964.511992</v>
      </c>
      <c r="I34" s="6">
        <f>'BAU-DER'!I28</f>
        <v>60500918.091766097</v>
      </c>
      <c r="J34" s="6">
        <f>'BAU-DER'!J28</f>
        <v>187271292.66588089</v>
      </c>
      <c r="K34" s="6">
        <f>'BAU-DER'!K28</f>
        <v>646748898.08311427</v>
      </c>
      <c r="L34" s="6">
        <f>'BAU-DER'!L28</f>
        <v>0</v>
      </c>
      <c r="M34" s="6">
        <f>'BAU-DER'!M28</f>
        <v>159689208.972128</v>
      </c>
      <c r="N34" s="6">
        <f>'BAU-DER'!N28</f>
        <v>0</v>
      </c>
      <c r="O34" s="6">
        <f>'BAU-DER'!O28</f>
        <v>0</v>
      </c>
      <c r="P34" s="6">
        <f>'BAU-DER'!P28</f>
        <v>0</v>
      </c>
      <c r="Q34" s="6">
        <f>'BAU-DER'!Q28</f>
        <v>86378335.250953153</v>
      </c>
    </row>
    <row r="35" spans="1:17" x14ac:dyDescent="0.25">
      <c r="A35" s="2" t="s">
        <v>56</v>
      </c>
      <c r="B35" s="6">
        <f>CE!B28</f>
        <v>495655.27779999981</v>
      </c>
      <c r="C35" s="6">
        <f>CE!C28</f>
        <v>860691775.90605974</v>
      </c>
      <c r="D35" s="6">
        <f>CE!D28</f>
        <v>25142755.942109011</v>
      </c>
      <c r="E35" s="6">
        <f>CE!E28</f>
        <v>182563264.25121889</v>
      </c>
      <c r="F35" s="6">
        <f>CE!F28</f>
        <v>649319698.7472074</v>
      </c>
      <c r="G35" s="6">
        <f>CE!G28</f>
        <v>396597722.77943128</v>
      </c>
      <c r="H35" s="6">
        <f>CE!H28</f>
        <v>1458464009.6840961</v>
      </c>
      <c r="I35" s="6">
        <f>CE!I28</f>
        <v>60253533.641378962</v>
      </c>
      <c r="J35" s="6">
        <f>CE!J28</f>
        <v>234373370.18346721</v>
      </c>
      <c r="K35" s="6">
        <f>CE!K28</f>
        <v>695473143.82215381</v>
      </c>
      <c r="L35" s="6">
        <f>CE!L28</f>
        <v>0</v>
      </c>
      <c r="M35" s="6">
        <f>CE!M28</f>
        <v>227359210.85197309</v>
      </c>
      <c r="N35" s="6">
        <f>CE!N28</f>
        <v>0</v>
      </c>
      <c r="O35" s="6">
        <f>CE!O28</f>
        <v>0</v>
      </c>
      <c r="P35" s="6">
        <f>CE!P28</f>
        <v>0</v>
      </c>
      <c r="Q35" s="6">
        <f>CE!Q28</f>
        <v>132961565.62091368</v>
      </c>
    </row>
    <row r="36" spans="1:17" x14ac:dyDescent="0.25">
      <c r="A36" s="2" t="s">
        <v>57</v>
      </c>
      <c r="B36" s="6">
        <f>'CE-DER'!B28</f>
        <v>232474.1743359995</v>
      </c>
      <c r="C36" s="6">
        <f>'CE-DER'!C28</f>
        <v>874129300.50416911</v>
      </c>
      <c r="D36" s="6">
        <f>'CE-DER'!D28</f>
        <v>24384132.266488079</v>
      </c>
      <c r="E36" s="6">
        <f>'CE-DER'!E28</f>
        <v>199255773.0491991</v>
      </c>
      <c r="F36" s="6">
        <f>'CE-DER'!F28</f>
        <v>447223526.58696818</v>
      </c>
      <c r="G36" s="6">
        <f>'CE-DER'!G28</f>
        <v>402889116.02112758</v>
      </c>
      <c r="H36" s="6">
        <f>'CE-DER'!H28</f>
        <v>1497957763.6639071</v>
      </c>
      <c r="I36" s="6">
        <f>'CE-DER'!I28</f>
        <v>58658620.786066718</v>
      </c>
      <c r="J36" s="6">
        <f>'CE-DER'!J28</f>
        <v>274435360.2197901</v>
      </c>
      <c r="K36" s="6">
        <f>'CE-DER'!K28</f>
        <v>728403407.26777864</v>
      </c>
      <c r="L36" s="6">
        <f>'CE-DER'!L28</f>
        <v>0</v>
      </c>
      <c r="M36" s="6">
        <f>'CE-DER'!M28</f>
        <v>252739993.13206831</v>
      </c>
      <c r="N36" s="6">
        <f>'CE-DER'!N28</f>
        <v>0</v>
      </c>
      <c r="O36" s="6">
        <f>'CE-DER'!O28</f>
        <v>0</v>
      </c>
      <c r="P36" s="6">
        <f>'CE-DER'!P28</f>
        <v>0</v>
      </c>
      <c r="Q36" s="6">
        <f>'CE-DER'!Q28</f>
        <v>130159329.17724483</v>
      </c>
    </row>
    <row r="38" spans="1:17" ht="18" thickBot="1" x14ac:dyDescent="0.3">
      <c r="A38" s="5">
        <v>2045</v>
      </c>
      <c r="B38" s="3" t="s">
        <v>2</v>
      </c>
      <c r="C38" s="3" t="s">
        <v>3</v>
      </c>
      <c r="D38" s="3" t="s">
        <v>4</v>
      </c>
      <c r="E38" s="3" t="s">
        <v>5</v>
      </c>
      <c r="F38" s="3" t="s">
        <v>6</v>
      </c>
      <c r="G38" s="3" t="s">
        <v>7</v>
      </c>
      <c r="H38" s="3" t="s">
        <v>8</v>
      </c>
      <c r="I38" s="3" t="s">
        <v>9</v>
      </c>
      <c r="J38" s="3" t="s">
        <v>10</v>
      </c>
      <c r="K38" s="3" t="s">
        <v>11</v>
      </c>
      <c r="L38" s="3" t="s">
        <v>12</v>
      </c>
      <c r="M38" s="3" t="s">
        <v>13</v>
      </c>
      <c r="N38" s="3" t="s">
        <v>14</v>
      </c>
      <c r="O38" s="3" t="s">
        <v>15</v>
      </c>
      <c r="P38" s="3" t="s">
        <v>16</v>
      </c>
      <c r="Q38" s="23" t="s">
        <v>48</v>
      </c>
    </row>
    <row r="39" spans="1:17" ht="18" thickTop="1" x14ac:dyDescent="0.25">
      <c r="A39" s="2" t="s">
        <v>23</v>
      </c>
      <c r="B39" s="6">
        <f>BAU!B29</f>
        <v>563553.31104300183</v>
      </c>
      <c r="C39" s="6">
        <f>BAU!C29</f>
        <v>1274476314.0256</v>
      </c>
      <c r="D39" s="6">
        <f>BAU!D29</f>
        <v>5103258.8431449858</v>
      </c>
      <c r="E39" s="6">
        <f>BAU!E29</f>
        <v>176145332.32583711</v>
      </c>
      <c r="F39" s="6">
        <f>BAU!F29</f>
        <v>476639189.78249681</v>
      </c>
      <c r="G39" s="6">
        <f>BAU!G29</f>
        <v>311136595.32757139</v>
      </c>
      <c r="H39" s="6">
        <f>BAU!H29</f>
        <v>1659508129.6553161</v>
      </c>
      <c r="I39" s="6">
        <f>BAU!I29</f>
        <v>60590223.784588799</v>
      </c>
      <c r="J39" s="6">
        <f>BAU!J29</f>
        <v>73828204.63331899</v>
      </c>
      <c r="K39" s="6">
        <f>BAU!K29</f>
        <v>785864781.37630916</v>
      </c>
      <c r="L39" s="6">
        <f>BAU!L29</f>
        <v>0</v>
      </c>
      <c r="M39" s="6">
        <f>BAU!M29</f>
        <v>158442608.76183531</v>
      </c>
      <c r="N39" s="6">
        <f>BAU!N29</f>
        <v>0</v>
      </c>
      <c r="O39" s="6">
        <f>BAU!O29</f>
        <v>0</v>
      </c>
      <c r="P39" s="6">
        <f>BAU!P29</f>
        <v>0</v>
      </c>
      <c r="Q39" s="6">
        <f>BAU!Q29</f>
        <v>130258030.57108402</v>
      </c>
    </row>
    <row r="40" spans="1:17" x14ac:dyDescent="0.25">
      <c r="A40" s="2" t="s">
        <v>55</v>
      </c>
      <c r="B40" s="6">
        <f>'BAU-DER'!B29</f>
        <v>1192941.4777290029</v>
      </c>
      <c r="C40" s="6">
        <f>'BAU-DER'!C29</f>
        <v>1286568796.1994159</v>
      </c>
      <c r="D40" s="6">
        <f>'BAU-DER'!D29</f>
        <v>11482696.310098959</v>
      </c>
      <c r="E40" s="6">
        <f>'BAU-DER'!E29</f>
        <v>211865458.00541309</v>
      </c>
      <c r="F40" s="6">
        <f>'BAU-DER'!F29</f>
        <v>403151536.98930538</v>
      </c>
      <c r="G40" s="6">
        <f>'BAU-DER'!G29</f>
        <v>310634121.97568369</v>
      </c>
      <c r="H40" s="6">
        <f>'BAU-DER'!H29</f>
        <v>1662653221.428371</v>
      </c>
      <c r="I40" s="6">
        <f>'BAU-DER'!I29</f>
        <v>60498347.340149097</v>
      </c>
      <c r="J40" s="6">
        <f>'BAU-DER'!J29</f>
        <v>207936287.11075571</v>
      </c>
      <c r="K40" s="6">
        <f>'BAU-DER'!K29</f>
        <v>723176548.81477439</v>
      </c>
      <c r="L40" s="6">
        <f>'BAU-DER'!L29</f>
        <v>0</v>
      </c>
      <c r="M40" s="6">
        <f>'BAU-DER'!M29</f>
        <v>158575987.14560989</v>
      </c>
      <c r="N40" s="6">
        <f>'BAU-DER'!N29</f>
        <v>0</v>
      </c>
      <c r="O40" s="6">
        <f>'BAU-DER'!O29</f>
        <v>0</v>
      </c>
      <c r="P40" s="6">
        <f>'BAU-DER'!P29</f>
        <v>0</v>
      </c>
      <c r="Q40" s="6">
        <f>'BAU-DER'!Q29</f>
        <v>121724296.70936207</v>
      </c>
    </row>
    <row r="41" spans="1:17" x14ac:dyDescent="0.25">
      <c r="A41" s="2" t="s">
        <v>56</v>
      </c>
      <c r="B41" s="6">
        <f>CE!B29</f>
        <v>166887.51507299999</v>
      </c>
      <c r="C41" s="6">
        <f>CE!C29</f>
        <v>560463061.36047685</v>
      </c>
      <c r="D41" s="6">
        <f>CE!D29</f>
        <v>12454084.13905102</v>
      </c>
      <c r="E41" s="6">
        <f>CE!E29</f>
        <v>271375484.82933652</v>
      </c>
      <c r="F41" s="6">
        <f>CE!F29</f>
        <v>637663692.80023885</v>
      </c>
      <c r="G41" s="6">
        <f>CE!G29</f>
        <v>396738775.04230368</v>
      </c>
      <c r="H41" s="6">
        <f>CE!H29</f>
        <v>1745753467.159868</v>
      </c>
      <c r="I41" s="6">
        <f>CE!I29</f>
        <v>60057483.642780058</v>
      </c>
      <c r="J41" s="6">
        <f>CE!J29</f>
        <v>225555598.2434099</v>
      </c>
      <c r="K41" s="6">
        <f>CE!K29</f>
        <v>897267319.30044663</v>
      </c>
      <c r="L41" s="6">
        <f>CE!L29</f>
        <v>0</v>
      </c>
      <c r="M41" s="6">
        <f>CE!M29</f>
        <v>230654287.28989539</v>
      </c>
      <c r="N41" s="6">
        <f>CE!N29</f>
        <v>0</v>
      </c>
      <c r="O41" s="6">
        <f>CE!O29</f>
        <v>0</v>
      </c>
      <c r="P41" s="6">
        <f>CE!P29</f>
        <v>0</v>
      </c>
      <c r="Q41" s="6">
        <f>CE!Q29</f>
        <v>285627742.39357722</v>
      </c>
    </row>
    <row r="42" spans="1:17" x14ac:dyDescent="0.25">
      <c r="A42" s="2" t="s">
        <v>57</v>
      </c>
      <c r="B42" s="6">
        <f>'CE-DER'!B29</f>
        <v>169456.91355400009</v>
      </c>
      <c r="C42" s="6">
        <f>'CE-DER'!C29</f>
        <v>550718842.20256329</v>
      </c>
      <c r="D42" s="6">
        <f>'CE-DER'!D29</f>
        <v>11258254.508862039</v>
      </c>
      <c r="E42" s="6">
        <f>'CE-DER'!E29</f>
        <v>310910401.1781413</v>
      </c>
      <c r="F42" s="6">
        <f>'CE-DER'!F29</f>
        <v>388544922.46654922</v>
      </c>
      <c r="G42" s="6">
        <f>'CE-DER'!G29</f>
        <v>404140880.89841962</v>
      </c>
      <c r="H42" s="6">
        <f>'CE-DER'!H29</f>
        <v>1867774009.8199179</v>
      </c>
      <c r="I42" s="6">
        <f>'CE-DER'!I29</f>
        <v>57938111.040801957</v>
      </c>
      <c r="J42" s="6">
        <f>'CE-DER'!J29</f>
        <v>272331261.00683212</v>
      </c>
      <c r="K42" s="6">
        <f>'CE-DER'!K29</f>
        <v>941035514.57935357</v>
      </c>
      <c r="L42" s="6">
        <f>'CE-DER'!L29</f>
        <v>0</v>
      </c>
      <c r="M42" s="6">
        <f>'CE-DER'!M29</f>
        <v>258767958.22797281</v>
      </c>
      <c r="N42" s="6">
        <f>'CE-DER'!N29</f>
        <v>0</v>
      </c>
      <c r="O42" s="6">
        <f>'CE-DER'!O29</f>
        <v>0</v>
      </c>
      <c r="P42" s="6">
        <f>'CE-DER'!P29</f>
        <v>0</v>
      </c>
      <c r="Q42" s="6">
        <f>'CE-DER'!Q29</f>
        <v>331934465.4842304</v>
      </c>
    </row>
    <row r="44" spans="1:17" ht="18" thickBot="1" x14ac:dyDescent="0.3">
      <c r="A44" s="5">
        <v>2050</v>
      </c>
      <c r="B44" s="3" t="s">
        <v>2</v>
      </c>
      <c r="C44" s="3" t="s">
        <v>3</v>
      </c>
      <c r="D44" s="3" t="s">
        <v>4</v>
      </c>
      <c r="E44" s="3" t="s">
        <v>5</v>
      </c>
      <c r="F44" s="3" t="s">
        <v>6</v>
      </c>
      <c r="G44" s="3" t="s">
        <v>7</v>
      </c>
      <c r="H44" s="3" t="s">
        <v>8</v>
      </c>
      <c r="I44" s="3" t="s">
        <v>9</v>
      </c>
      <c r="J44" s="3" t="s">
        <v>10</v>
      </c>
      <c r="K44" s="3" t="s">
        <v>11</v>
      </c>
      <c r="L44" s="3" t="s">
        <v>12</v>
      </c>
      <c r="M44" s="3" t="s">
        <v>13</v>
      </c>
      <c r="N44" s="3" t="s">
        <v>14</v>
      </c>
      <c r="O44" s="3" t="s">
        <v>15</v>
      </c>
      <c r="P44" s="3" t="s">
        <v>16</v>
      </c>
      <c r="Q44" s="23" t="s">
        <v>48</v>
      </c>
    </row>
    <row r="45" spans="1:17" ht="18" thickTop="1" x14ac:dyDescent="0.25">
      <c r="A45" s="2" t="s">
        <v>23</v>
      </c>
      <c r="B45" s="6">
        <f>BAU!B30</f>
        <v>512623.97354600002</v>
      </c>
      <c r="C45" s="6">
        <f>BAU!C30</f>
        <v>1313216424.419379</v>
      </c>
      <c r="D45" s="6">
        <f>BAU!D30</f>
        <v>4334409.1253120052</v>
      </c>
      <c r="E45" s="6">
        <f>BAU!E30</f>
        <v>240258274.88424531</v>
      </c>
      <c r="F45" s="6">
        <f>BAU!F30</f>
        <v>349405602.31198782</v>
      </c>
      <c r="G45" s="6">
        <f>BAU!G30</f>
        <v>311147551.15516102</v>
      </c>
      <c r="H45" s="6">
        <f>BAU!H30</f>
        <v>1863840580.4189091</v>
      </c>
      <c r="I45" s="6">
        <f>BAU!I30</f>
        <v>60650362.018243171</v>
      </c>
      <c r="J45" s="6">
        <f>BAU!J30</f>
        <v>73303856.320072949</v>
      </c>
      <c r="K45" s="6">
        <f>BAU!K30</f>
        <v>891968058.92149365</v>
      </c>
      <c r="L45" s="6">
        <f>BAU!L30</f>
        <v>0</v>
      </c>
      <c r="M45" s="6">
        <f>BAU!M30</f>
        <v>158081716.25549391</v>
      </c>
      <c r="N45" s="6">
        <f>BAU!N30</f>
        <v>0</v>
      </c>
      <c r="O45" s="6">
        <f>BAU!O30</f>
        <v>0</v>
      </c>
      <c r="P45" s="6">
        <f>BAU!P30</f>
        <v>0</v>
      </c>
      <c r="Q45" s="6">
        <f>BAU!Q30</f>
        <v>149177603.11981228</v>
      </c>
    </row>
    <row r="46" spans="1:17" x14ac:dyDescent="0.25">
      <c r="A46" s="2" t="s">
        <v>55</v>
      </c>
      <c r="B46" s="6">
        <f>'BAU-DER'!B30</f>
        <v>1009160.127822999</v>
      </c>
      <c r="C46" s="6">
        <f>'BAU-DER'!C30</f>
        <v>1345009392.500133</v>
      </c>
      <c r="D46" s="6">
        <f>'BAU-DER'!D30</f>
        <v>15846821.70446999</v>
      </c>
      <c r="E46" s="6">
        <f>'BAU-DER'!E30</f>
        <v>280667663.42409539</v>
      </c>
      <c r="F46" s="6">
        <f>'BAU-DER'!F30</f>
        <v>277420725.22481942</v>
      </c>
      <c r="G46" s="6">
        <f>'BAU-DER'!G30</f>
        <v>310634961.42894143</v>
      </c>
      <c r="H46" s="6">
        <f>'BAU-DER'!H30</f>
        <v>1870437091.0650921</v>
      </c>
      <c r="I46" s="6">
        <f>'BAU-DER'!I30</f>
        <v>60555988.554912373</v>
      </c>
      <c r="J46" s="6">
        <f>'BAU-DER'!J30</f>
        <v>224729164.4332774</v>
      </c>
      <c r="K46" s="6">
        <f>'BAU-DER'!K30</f>
        <v>783360278.07794356</v>
      </c>
      <c r="L46" s="6">
        <f>'BAU-DER'!L30</f>
        <v>0</v>
      </c>
      <c r="M46" s="6">
        <f>'BAU-DER'!M30</f>
        <v>158373513.8937282</v>
      </c>
      <c r="N46" s="6">
        <f>'BAU-DER'!N30</f>
        <v>0</v>
      </c>
      <c r="O46" s="6">
        <f>'BAU-DER'!O30</f>
        <v>0</v>
      </c>
      <c r="P46" s="6">
        <f>'BAU-DER'!P30</f>
        <v>0</v>
      </c>
      <c r="Q46" s="6">
        <f>'BAU-DER'!Q30</f>
        <v>145121455.42293733</v>
      </c>
    </row>
    <row r="47" spans="1:17" x14ac:dyDescent="0.25">
      <c r="A47" s="2" t="s">
        <v>56</v>
      </c>
      <c r="B47" s="6">
        <f>CE!B30</f>
        <v>73385.691048000197</v>
      </c>
      <c r="C47" s="6">
        <f>CE!C30</f>
        <v>189725692.14740419</v>
      </c>
      <c r="D47" s="6">
        <f>CE!D30</f>
        <v>27403468.590888072</v>
      </c>
      <c r="E47" s="6">
        <f>CE!E30</f>
        <v>387353879.99339437</v>
      </c>
      <c r="F47" s="6">
        <f>CE!F30</f>
        <v>616684294.48316824</v>
      </c>
      <c r="G47" s="6">
        <f>CE!G30</f>
        <v>413826312.94246781</v>
      </c>
      <c r="H47" s="6">
        <f>CE!H30</f>
        <v>2104955653.6098969</v>
      </c>
      <c r="I47" s="6">
        <f>CE!I30</f>
        <v>58862858.177425832</v>
      </c>
      <c r="J47" s="6">
        <f>CE!J30</f>
        <v>214950650.5093672</v>
      </c>
      <c r="K47" s="6">
        <f>CE!K30</f>
        <v>1127453429.350404</v>
      </c>
      <c r="L47" s="6">
        <f>CE!L30</f>
        <v>0</v>
      </c>
      <c r="M47" s="6">
        <f>CE!M30</f>
        <v>245984430.05712089</v>
      </c>
      <c r="N47" s="6">
        <f>CE!N30</f>
        <v>0</v>
      </c>
      <c r="O47" s="6">
        <f>CE!O30</f>
        <v>0</v>
      </c>
      <c r="P47" s="6">
        <f>CE!P30</f>
        <v>0</v>
      </c>
      <c r="Q47" s="6">
        <f>CE!Q30</f>
        <v>644114232.69777298</v>
      </c>
    </row>
    <row r="48" spans="1:17" x14ac:dyDescent="0.25">
      <c r="A48" s="2" t="s">
        <v>57</v>
      </c>
      <c r="B48" s="6">
        <f>'CE-DER'!B30</f>
        <v>83187.274082000265</v>
      </c>
      <c r="C48" s="6">
        <f>'CE-DER'!C30</f>
        <v>189818739.02129811</v>
      </c>
      <c r="D48" s="6">
        <f>'CE-DER'!D30</f>
        <v>23022424.94026798</v>
      </c>
      <c r="E48" s="6">
        <f>'CE-DER'!E30</f>
        <v>580226188.18736029</v>
      </c>
      <c r="F48" s="6">
        <f>'CE-DER'!F30</f>
        <v>369708773.97923809</v>
      </c>
      <c r="G48" s="6">
        <f>'CE-DER'!G30</f>
        <v>418253589.7607218</v>
      </c>
      <c r="H48" s="6">
        <f>'CE-DER'!H30</f>
        <v>2205551929.7850862</v>
      </c>
      <c r="I48" s="6">
        <f>'CE-DER'!I30</f>
        <v>58949666.0725758</v>
      </c>
      <c r="J48" s="6">
        <f>'CE-DER'!J30</f>
        <v>281883011.28256887</v>
      </c>
      <c r="K48" s="6">
        <f>'CE-DER'!K30</f>
        <v>1214024996.745188</v>
      </c>
      <c r="L48" s="6">
        <f>'CE-DER'!L30</f>
        <v>0</v>
      </c>
      <c r="M48" s="6">
        <f>'CE-DER'!M30</f>
        <v>269961310.07702082</v>
      </c>
      <c r="N48" s="6">
        <f>'CE-DER'!N30</f>
        <v>0</v>
      </c>
      <c r="O48" s="6">
        <f>'CE-DER'!O30</f>
        <v>0</v>
      </c>
      <c r="P48" s="6">
        <f>'CE-DER'!P30</f>
        <v>0</v>
      </c>
      <c r="Q48" s="6">
        <f>'CE-DER'!Q30</f>
        <v>678259080.84499896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59D28-4ED2-2645-80E2-54E60039BF47}">
  <dimension ref="A2:G48"/>
  <sheetViews>
    <sheetView topLeftCell="L52" workbookViewId="0"/>
  </sheetViews>
  <sheetFormatPr baseColWidth="10" defaultRowHeight="17" x14ac:dyDescent="0.25"/>
  <cols>
    <col min="1" max="1" width="11.33203125" style="2" bestFit="1" customWidth="1"/>
    <col min="2" max="3" width="17.33203125" style="2" bestFit="1" customWidth="1"/>
    <col min="4" max="4" width="18.33203125" style="2" bestFit="1" customWidth="1"/>
    <col min="5" max="5" width="27.83203125" style="2" bestFit="1" customWidth="1"/>
    <col min="6" max="6" width="34.33203125" style="2" bestFit="1" customWidth="1"/>
    <col min="7" max="7" width="16.83203125" style="2" bestFit="1" customWidth="1"/>
  </cols>
  <sheetData>
    <row r="2" spans="1:7" ht="18" thickBot="1" x14ac:dyDescent="0.3">
      <c r="A2" s="5">
        <v>2018</v>
      </c>
      <c r="B2" s="3" t="s">
        <v>40</v>
      </c>
      <c r="C2" s="3" t="s">
        <v>39</v>
      </c>
      <c r="D2" s="3" t="s">
        <v>38</v>
      </c>
      <c r="E2" s="3" t="s">
        <v>42</v>
      </c>
      <c r="F2" s="3" t="s">
        <v>43</v>
      </c>
      <c r="G2" s="3" t="s">
        <v>44</v>
      </c>
    </row>
    <row r="3" spans="1:7" ht="18" thickTop="1" x14ac:dyDescent="0.25">
      <c r="A3" s="2" t="s">
        <v>23</v>
      </c>
      <c r="B3" s="6">
        <f>BAU!B33</f>
        <v>1797093951.064676</v>
      </c>
      <c r="C3" s="17">
        <f>BAU!E33</f>
        <v>380759210306.91504</v>
      </c>
      <c r="D3" s="17">
        <f>BAU!F33</f>
        <v>0</v>
      </c>
      <c r="E3" s="16">
        <f>BAU!I33</f>
        <v>102.6465848711227</v>
      </c>
      <c r="F3" s="16">
        <f>BAU!J33</f>
        <v>0</v>
      </c>
      <c r="G3" s="6">
        <f>BAU!T33</f>
        <v>1880214.239612923</v>
      </c>
    </row>
    <row r="4" spans="1:7" x14ac:dyDescent="0.25">
      <c r="A4" s="2" t="s">
        <v>55</v>
      </c>
      <c r="B4" s="6">
        <f>'BAU-DER'!B33</f>
        <v>1797093951.064676</v>
      </c>
      <c r="C4" s="17">
        <f>'BAU-DER'!E33</f>
        <v>381594093387.92004</v>
      </c>
      <c r="D4" s="17">
        <f>'BAU-DER'!F33</f>
        <v>0</v>
      </c>
      <c r="E4" s="16">
        <f>'BAU-DER'!I33</f>
        <v>102.8716559783003</v>
      </c>
      <c r="F4" s="16">
        <f>'BAU-DER'!J33</f>
        <v>0</v>
      </c>
      <c r="G4" s="6">
        <f>'BAU-DER'!T33</f>
        <v>1868335.9323960003</v>
      </c>
    </row>
    <row r="5" spans="1:7" x14ac:dyDescent="0.25">
      <c r="A5" s="2" t="s">
        <v>56</v>
      </c>
      <c r="B5" s="6">
        <f>CE!B33</f>
        <v>1797093951.064676</v>
      </c>
      <c r="C5" s="17">
        <f>CE!E33</f>
        <v>382595464534.18262</v>
      </c>
      <c r="D5" s="17">
        <f>CE!F33</f>
        <v>0</v>
      </c>
      <c r="E5" s="16">
        <f>CE!I33</f>
        <v>103.14160960140367</v>
      </c>
      <c r="F5" s="16">
        <f>CE!J33</f>
        <v>0</v>
      </c>
      <c r="G5" s="6">
        <f>CE!T33</f>
        <v>1880209.636291923</v>
      </c>
    </row>
    <row r="6" spans="1:7" x14ac:dyDescent="0.25">
      <c r="A6" s="2" t="s">
        <v>57</v>
      </c>
      <c r="B6" s="6">
        <f>'CE-DER'!B33</f>
        <v>1797120076.679045</v>
      </c>
      <c r="C6" s="17">
        <f>'CE-DER'!E33</f>
        <v>378534496672.64215</v>
      </c>
      <c r="D6" s="17">
        <f>'CE-DER'!F33</f>
        <v>0</v>
      </c>
      <c r="E6" s="16">
        <f>'CE-DER'!I33</f>
        <v>102.04683770626681</v>
      </c>
      <c r="F6" s="16">
        <f>'CE-DER'!J33</f>
        <v>0</v>
      </c>
      <c r="G6" s="6">
        <f>'CE-DER'!T33</f>
        <v>1807423.6003406139</v>
      </c>
    </row>
    <row r="8" spans="1:7" ht="18" thickBot="1" x14ac:dyDescent="0.3">
      <c r="A8" s="5">
        <v>2020</v>
      </c>
      <c r="B8" s="3" t="s">
        <v>40</v>
      </c>
      <c r="C8" s="3" t="s">
        <v>39</v>
      </c>
      <c r="D8" s="3" t="s">
        <v>38</v>
      </c>
      <c r="E8" s="3" t="s">
        <v>42</v>
      </c>
      <c r="F8" s="3" t="s">
        <v>43</v>
      </c>
      <c r="G8" s="3" t="s">
        <v>44</v>
      </c>
    </row>
    <row r="9" spans="1:7" ht="18" thickTop="1" x14ac:dyDescent="0.25">
      <c r="A9" s="2" t="s">
        <v>23</v>
      </c>
      <c r="B9" s="6">
        <f>BAU!B34</f>
        <v>2054930659.0851769</v>
      </c>
      <c r="C9" s="17">
        <f>BAU!E34</f>
        <v>364962345758.3327</v>
      </c>
      <c r="D9" s="17">
        <f>BAU!F34</f>
        <v>0</v>
      </c>
      <c r="E9" s="16">
        <f>BAU!I34</f>
        <v>97.67480876457283</v>
      </c>
      <c r="F9" s="16">
        <f>BAU!J34</f>
        <v>0</v>
      </c>
      <c r="G9" s="6">
        <f>BAU!T34</f>
        <v>2168868.4564861557</v>
      </c>
    </row>
    <row r="10" spans="1:7" x14ac:dyDescent="0.25">
      <c r="A10" s="2" t="s">
        <v>55</v>
      </c>
      <c r="B10" s="6">
        <f>'BAU-DER'!B34</f>
        <v>2071504246.5348279</v>
      </c>
      <c r="C10" s="17">
        <f>'BAU-DER'!E34</f>
        <v>358326179103.22522</v>
      </c>
      <c r="D10" s="17">
        <f>'BAU-DER'!F34</f>
        <v>0</v>
      </c>
      <c r="E10" s="16">
        <f>'BAU-DER'!I34</f>
        <v>95.898772643310423</v>
      </c>
      <c r="F10" s="16">
        <f>'BAU-DER'!J34</f>
        <v>0</v>
      </c>
      <c r="G10" s="6">
        <f>'BAU-DER'!T34</f>
        <v>2124534.6512950002</v>
      </c>
    </row>
    <row r="11" spans="1:7" x14ac:dyDescent="0.25">
      <c r="A11" s="2" t="s">
        <v>56</v>
      </c>
      <c r="B11" s="6">
        <f>CE!B34</f>
        <v>1852236047.487735</v>
      </c>
      <c r="C11" s="17">
        <f>CE!E34</f>
        <v>366578656312.67389</v>
      </c>
      <c r="D11" s="17">
        <f>CE!F34</f>
        <v>0</v>
      </c>
      <c r="E11" s="16">
        <f>CE!I34</f>
        <v>98.107381675543692</v>
      </c>
      <c r="F11" s="16">
        <f>CE!J34</f>
        <v>0</v>
      </c>
      <c r="G11" s="6">
        <f>CE!T34</f>
        <v>2184219.5086395652</v>
      </c>
    </row>
    <row r="12" spans="1:7" x14ac:dyDescent="0.25">
      <c r="A12" s="2" t="s">
        <v>57</v>
      </c>
      <c r="B12" s="6">
        <f>'CE-DER'!B34</f>
        <v>1853396512.38749</v>
      </c>
      <c r="C12" s="17">
        <f>'CE-DER'!E34</f>
        <v>369207090373.20953</v>
      </c>
      <c r="D12" s="17">
        <f>'CE-DER'!F34</f>
        <v>0</v>
      </c>
      <c r="E12" s="16">
        <f>'CE-DER'!I34</f>
        <v>98.810829023460258</v>
      </c>
      <c r="F12" s="16">
        <f>'CE-DER'!J34</f>
        <v>0</v>
      </c>
      <c r="G12" s="6">
        <f>'CE-DER'!T34</f>
        <v>2145806.0092784548</v>
      </c>
    </row>
    <row r="14" spans="1:7" ht="18" thickBot="1" x14ac:dyDescent="0.3">
      <c r="A14" s="5">
        <v>2025</v>
      </c>
      <c r="B14" s="3" t="s">
        <v>40</v>
      </c>
      <c r="C14" s="3" t="s">
        <v>39</v>
      </c>
      <c r="D14" s="3" t="s">
        <v>38</v>
      </c>
      <c r="E14" s="3" t="s">
        <v>42</v>
      </c>
      <c r="F14" s="3" t="s">
        <v>43</v>
      </c>
      <c r="G14" s="3" t="s">
        <v>44</v>
      </c>
    </row>
    <row r="15" spans="1:7" ht="18" thickTop="1" x14ac:dyDescent="0.25">
      <c r="A15" s="2" t="s">
        <v>23</v>
      </c>
      <c r="B15" s="6">
        <f>BAU!B35</f>
        <v>1878204053.5492411</v>
      </c>
      <c r="C15" s="17">
        <f>BAU!E35</f>
        <v>334420187828.62231</v>
      </c>
      <c r="D15" s="17">
        <f>BAU!F35</f>
        <v>0</v>
      </c>
      <c r="E15" s="16">
        <f>BAU!I35</f>
        <v>88.16598619977735</v>
      </c>
      <c r="F15" s="16">
        <f>BAU!J35</f>
        <v>0</v>
      </c>
      <c r="G15" s="6">
        <f>BAU!T35</f>
        <v>2467302.6799898073</v>
      </c>
    </row>
    <row r="16" spans="1:7" x14ac:dyDescent="0.25">
      <c r="A16" s="2" t="s">
        <v>55</v>
      </c>
      <c r="B16" s="6">
        <f>'BAU-DER'!B35</f>
        <v>1904438831.692512</v>
      </c>
      <c r="C16" s="17">
        <f>'BAU-DER'!E35</f>
        <v>328857886826.97363</v>
      </c>
      <c r="D16" s="17">
        <f>'BAU-DER'!F35</f>
        <v>0</v>
      </c>
      <c r="E16" s="16">
        <f>'BAU-DER'!I35</f>
        <v>86.69955034692245</v>
      </c>
      <c r="F16" s="16">
        <f>'BAU-DER'!J35</f>
        <v>0</v>
      </c>
      <c r="G16" s="6">
        <f>'BAU-DER'!T35</f>
        <v>2543336.8527690005</v>
      </c>
    </row>
    <row r="17" spans="1:7" x14ac:dyDescent="0.25">
      <c r="A17" s="2" t="s">
        <v>56</v>
      </c>
      <c r="B17" s="6">
        <f>CE!B35</f>
        <v>1518103089.1437261</v>
      </c>
      <c r="C17" s="17">
        <f>CE!E35</f>
        <v>337910476614.71881</v>
      </c>
      <c r="D17" s="17">
        <f>CE!F35</f>
        <v>0</v>
      </c>
      <c r="E17" s="16">
        <f>CE!I35</f>
        <v>89.086160172964398</v>
      </c>
      <c r="F17" s="16">
        <f>CE!J35</f>
        <v>0</v>
      </c>
      <c r="G17" s="6">
        <f>CE!T35</f>
        <v>2560947.1402601763</v>
      </c>
    </row>
    <row r="18" spans="1:7" x14ac:dyDescent="0.25">
      <c r="A18" s="2" t="s">
        <v>57</v>
      </c>
      <c r="B18" s="6">
        <f>'CE-DER'!B35</f>
        <v>1520332455.534852</v>
      </c>
      <c r="C18" s="17">
        <f>'CE-DER'!E35</f>
        <v>339843642070.33685</v>
      </c>
      <c r="D18" s="17">
        <f>'CE-DER'!F35</f>
        <v>0</v>
      </c>
      <c r="E18" s="16">
        <f>'CE-DER'!I35</f>
        <v>89.595816722075753</v>
      </c>
      <c r="F18" s="16">
        <f>'CE-DER'!J35</f>
        <v>0</v>
      </c>
      <c r="G18" s="6">
        <f>'CE-DER'!T35</f>
        <v>2832869.700119934</v>
      </c>
    </row>
    <row r="20" spans="1:7" ht="18" thickBot="1" x14ac:dyDescent="0.3">
      <c r="A20" s="5">
        <v>2030</v>
      </c>
      <c r="B20" s="3" t="s">
        <v>40</v>
      </c>
      <c r="C20" s="3" t="s">
        <v>39</v>
      </c>
      <c r="D20" s="3" t="s">
        <v>38</v>
      </c>
      <c r="E20" s="3" t="s">
        <v>42</v>
      </c>
      <c r="F20" s="3" t="s">
        <v>43</v>
      </c>
      <c r="G20" s="3" t="s">
        <v>44</v>
      </c>
    </row>
    <row r="21" spans="1:7" ht="18" thickTop="1" x14ac:dyDescent="0.25">
      <c r="A21" s="2" t="s">
        <v>23</v>
      </c>
      <c r="B21" s="6">
        <f>BAU!B36</f>
        <v>1407873208.868629</v>
      </c>
      <c r="C21" s="17">
        <f>BAU!E36</f>
        <v>310890106832.91638</v>
      </c>
      <c r="D21" s="17">
        <f>BAU!F36</f>
        <v>0</v>
      </c>
      <c r="E21" s="16">
        <f>BAU!I36</f>
        <v>80.703530595227008</v>
      </c>
      <c r="F21" s="16">
        <f>BAU!J36</f>
        <v>0</v>
      </c>
      <c r="G21" s="6">
        <f>BAU!T36</f>
        <v>2959614.8020585901</v>
      </c>
    </row>
    <row r="22" spans="1:7" x14ac:dyDescent="0.25">
      <c r="A22" s="2" t="s">
        <v>55</v>
      </c>
      <c r="B22" s="6">
        <f>'BAU-DER'!B36</f>
        <v>1400604893.3772531</v>
      </c>
      <c r="C22" s="17">
        <f>'BAU-DER'!E36</f>
        <v>303329127287.03412</v>
      </c>
      <c r="D22" s="17">
        <f>'BAU-DER'!F36</f>
        <v>0</v>
      </c>
      <c r="E22" s="16">
        <f>'BAU-DER'!I36</f>
        <v>78.740786427111885</v>
      </c>
      <c r="F22" s="16">
        <f>'BAU-DER'!J36</f>
        <v>0</v>
      </c>
      <c r="G22" s="6">
        <f>'BAU-DER'!T36</f>
        <v>3280615.0775099993</v>
      </c>
    </row>
    <row r="23" spans="1:7" x14ac:dyDescent="0.25">
      <c r="A23" s="2" t="s">
        <v>56</v>
      </c>
      <c r="B23" s="6">
        <f>CE!B36</f>
        <v>1070295012.2463681</v>
      </c>
      <c r="C23" s="17">
        <f>CE!E36</f>
        <v>312579366649.71381</v>
      </c>
      <c r="D23" s="17">
        <f>CE!F36</f>
        <v>0</v>
      </c>
      <c r="E23" s="16">
        <f>CE!I36</f>
        <v>81.142043202453422</v>
      </c>
      <c r="F23" s="16">
        <f>CE!J36</f>
        <v>0</v>
      </c>
      <c r="G23" s="6">
        <f>CE!T36</f>
        <v>3302665.4628859917</v>
      </c>
    </row>
    <row r="24" spans="1:7" x14ac:dyDescent="0.25">
      <c r="A24" s="2" t="s">
        <v>57</v>
      </c>
      <c r="B24" s="6">
        <f>'CE-DER'!B36</f>
        <v>1070811139.5273581</v>
      </c>
      <c r="C24" s="17">
        <f>'CE-DER'!E36</f>
        <v>309682671902.34045</v>
      </c>
      <c r="D24" s="17">
        <f>'CE-DER'!F36</f>
        <v>0</v>
      </c>
      <c r="E24" s="16">
        <f>'CE-DER'!I36</f>
        <v>80.390094240322824</v>
      </c>
      <c r="F24" s="16">
        <f>'CE-DER'!J36</f>
        <v>0</v>
      </c>
      <c r="G24" s="6">
        <f>'CE-DER'!T36</f>
        <v>3813071.0554022156</v>
      </c>
    </row>
    <row r="26" spans="1:7" ht="18" thickBot="1" x14ac:dyDescent="0.3">
      <c r="A26" s="5">
        <v>2035</v>
      </c>
      <c r="B26" s="3" t="s">
        <v>40</v>
      </c>
      <c r="C26" s="3" t="s">
        <v>39</v>
      </c>
      <c r="D26" s="3" t="s">
        <v>38</v>
      </c>
      <c r="E26" s="3" t="s">
        <v>42</v>
      </c>
      <c r="F26" s="3" t="s">
        <v>43</v>
      </c>
      <c r="G26" s="3" t="s">
        <v>44</v>
      </c>
    </row>
    <row r="27" spans="1:7" ht="18" thickTop="1" x14ac:dyDescent="0.25">
      <c r="A27" s="2" t="s">
        <v>23</v>
      </c>
      <c r="B27" s="6">
        <f>BAU!B37</f>
        <v>952705598.154351</v>
      </c>
      <c r="C27" s="17">
        <f>BAU!E37</f>
        <v>299857707039.48962</v>
      </c>
      <c r="D27" s="17">
        <f>BAU!F37</f>
        <v>0</v>
      </c>
      <c r="E27" s="16">
        <f>BAU!I37</f>
        <v>75.991180385427427</v>
      </c>
      <c r="F27" s="16">
        <f>BAU!J37</f>
        <v>0</v>
      </c>
      <c r="G27" s="6">
        <f>BAU!T37</f>
        <v>3569468.6999483923</v>
      </c>
    </row>
    <row r="28" spans="1:7" x14ac:dyDescent="0.25">
      <c r="A28" s="2" t="s">
        <v>55</v>
      </c>
      <c r="B28" s="6">
        <f>'BAU-DER'!B37</f>
        <v>936994338.09778595</v>
      </c>
      <c r="C28" s="17">
        <f>'BAU-DER'!E37</f>
        <v>290853751288.06799</v>
      </c>
      <c r="D28" s="17">
        <f>'BAU-DER'!F37</f>
        <v>0</v>
      </c>
      <c r="E28" s="16">
        <f>'BAU-DER'!I37</f>
        <v>73.709360676859532</v>
      </c>
      <c r="F28" s="16">
        <f>'BAU-DER'!J37</f>
        <v>0</v>
      </c>
      <c r="G28" s="6">
        <f>'BAU-DER'!T37</f>
        <v>4118098.6746290005</v>
      </c>
    </row>
    <row r="29" spans="1:7" x14ac:dyDescent="0.25">
      <c r="A29" s="2" t="s">
        <v>56</v>
      </c>
      <c r="B29" s="6">
        <f>CE!B37</f>
        <v>642166501.92745996</v>
      </c>
      <c r="C29" s="17">
        <f>CE!E37</f>
        <v>332568861941.46527</v>
      </c>
      <c r="D29" s="17">
        <f>CE!F37</f>
        <v>0</v>
      </c>
      <c r="E29" s="16">
        <f>CE!I37</f>
        <v>84.280976560132146</v>
      </c>
      <c r="F29" s="16">
        <f>CE!J37</f>
        <v>0</v>
      </c>
      <c r="G29" s="6">
        <f>CE!T37</f>
        <v>5508013.3546953276</v>
      </c>
    </row>
    <row r="30" spans="1:7" x14ac:dyDescent="0.25">
      <c r="A30" s="2" t="s">
        <v>57</v>
      </c>
      <c r="B30" s="6">
        <f>'CE-DER'!B37</f>
        <v>641928221.69511306</v>
      </c>
      <c r="C30" s="17">
        <f>'CE-DER'!E37</f>
        <v>295198051023.53784</v>
      </c>
      <c r="D30" s="17">
        <f>'CE-DER'!F37</f>
        <v>0</v>
      </c>
      <c r="E30" s="16">
        <f>'CE-DER'!I37</f>
        <v>74.810311084657371</v>
      </c>
      <c r="F30" s="16">
        <f>'CE-DER'!J37</f>
        <v>0</v>
      </c>
      <c r="G30" s="6">
        <f>'CE-DER'!T37</f>
        <v>4992038.8054712703</v>
      </c>
    </row>
    <row r="32" spans="1:7" ht="18" thickBot="1" x14ac:dyDescent="0.3">
      <c r="A32" s="5">
        <v>2040</v>
      </c>
      <c r="B32" s="3" t="s">
        <v>40</v>
      </c>
      <c r="C32" s="3" t="s">
        <v>39</v>
      </c>
      <c r="D32" s="3" t="s">
        <v>38</v>
      </c>
      <c r="E32" s="3" t="s">
        <v>42</v>
      </c>
      <c r="F32" s="3" t="s">
        <v>43</v>
      </c>
      <c r="G32" s="3" t="s">
        <v>44</v>
      </c>
    </row>
    <row r="33" spans="1:7" ht="18" thickTop="1" x14ac:dyDescent="0.25">
      <c r="A33" s="2" t="s">
        <v>23</v>
      </c>
      <c r="B33" s="6">
        <f>BAU!B38</f>
        <v>733713385.34109008</v>
      </c>
      <c r="C33" s="17">
        <f>BAU!E38</f>
        <v>295721020372.05182</v>
      </c>
      <c r="D33" s="17">
        <f>BAU!F38</f>
        <v>0</v>
      </c>
      <c r="E33" s="16">
        <f>BAU!I38</f>
        <v>72.522284196241543</v>
      </c>
      <c r="F33" s="16">
        <f>BAU!J38</f>
        <v>0</v>
      </c>
      <c r="G33" s="6">
        <f>BAU!T38</f>
        <v>4260262.4007720752</v>
      </c>
    </row>
    <row r="34" spans="1:7" x14ac:dyDescent="0.25">
      <c r="A34" s="2" t="s">
        <v>55</v>
      </c>
      <c r="B34" s="6">
        <f>'BAU-DER'!B38</f>
        <v>705824990.95898092</v>
      </c>
      <c r="C34" s="17">
        <f>'BAU-DER'!E38</f>
        <v>283841593259.51672</v>
      </c>
      <c r="D34" s="17">
        <f>'BAU-DER'!F38</f>
        <v>0</v>
      </c>
      <c r="E34" s="16">
        <f>'BAU-DER'!I38</f>
        <v>69.608987102717691</v>
      </c>
      <c r="F34" s="16">
        <f>'BAU-DER'!J38</f>
        <v>0</v>
      </c>
      <c r="G34" s="6">
        <f>'BAU-DER'!T38</f>
        <v>4956185.4928589985</v>
      </c>
    </row>
    <row r="35" spans="1:7" x14ac:dyDescent="0.25">
      <c r="A35" s="2" t="s">
        <v>56</v>
      </c>
      <c r="B35" s="6">
        <f>CE!B38</f>
        <v>457847172.54357803</v>
      </c>
      <c r="C35" s="17">
        <f>CE!E38</f>
        <v>312556542164.40936</v>
      </c>
      <c r="D35" s="17">
        <f>CE!F38</f>
        <v>0</v>
      </c>
      <c r="E35" s="16">
        <f>CE!I38</f>
        <v>76.651008270307273</v>
      </c>
      <c r="F35" s="16">
        <f>CE!J38</f>
        <v>0</v>
      </c>
      <c r="G35" s="6">
        <f>CE!T38</f>
        <v>6227553.2095461162</v>
      </c>
    </row>
    <row r="36" spans="1:7" x14ac:dyDescent="0.25">
      <c r="A36" s="2" t="s">
        <v>57</v>
      </c>
      <c r="B36" s="6">
        <f>'CE-DER'!B38</f>
        <v>457670145.65570003</v>
      </c>
      <c r="C36" s="17">
        <f>'CE-DER'!E38</f>
        <v>284381127010.16736</v>
      </c>
      <c r="D36" s="17">
        <f>'CE-DER'!F38</f>
        <v>0</v>
      </c>
      <c r="E36" s="16">
        <f>'CE-DER'!I38</f>
        <v>69.741301741524637</v>
      </c>
      <c r="F36" s="16">
        <f>'CE-DER'!J38</f>
        <v>0</v>
      </c>
      <c r="G36" s="6">
        <f>'CE-DER'!T38</f>
        <v>5946060.3945520297</v>
      </c>
    </row>
    <row r="38" spans="1:7" ht="18" thickBot="1" x14ac:dyDescent="0.3">
      <c r="A38" s="5">
        <v>2045</v>
      </c>
      <c r="B38" s="3" t="s">
        <v>40</v>
      </c>
      <c r="C38" s="3" t="s">
        <v>39</v>
      </c>
      <c r="D38" s="3" t="s">
        <v>38</v>
      </c>
      <c r="E38" s="3" t="s">
        <v>42</v>
      </c>
      <c r="F38" s="3" t="s">
        <v>43</v>
      </c>
      <c r="G38" s="3" t="s">
        <v>44</v>
      </c>
    </row>
    <row r="39" spans="1:7" ht="18" thickTop="1" x14ac:dyDescent="0.25">
      <c r="A39" s="2" t="s">
        <v>23</v>
      </c>
      <c r="B39" s="6">
        <f>BAU!B39</f>
        <v>636244171.89524901</v>
      </c>
      <c r="C39" s="17">
        <f>BAU!E39</f>
        <v>294196694029.76898</v>
      </c>
      <c r="D39" s="17">
        <f>BAU!F39</f>
        <v>0</v>
      </c>
      <c r="E39" s="16">
        <f>BAU!I39</f>
        <v>69.460254896791454</v>
      </c>
      <c r="F39" s="16">
        <f>BAU!J39</f>
        <v>0</v>
      </c>
      <c r="G39" s="6">
        <f>BAU!T39</f>
        <v>4914831.0141355162</v>
      </c>
    </row>
    <row r="40" spans="1:7" x14ac:dyDescent="0.25">
      <c r="A40" s="2" t="s">
        <v>55</v>
      </c>
      <c r="B40" s="6">
        <f>'BAU-DER'!B39</f>
        <v>644593084.59788203</v>
      </c>
      <c r="C40" s="17">
        <f>'BAU-DER'!E39</f>
        <v>281228750134.51489</v>
      </c>
      <c r="D40" s="17">
        <f>'BAU-DER'!F39</f>
        <v>0</v>
      </c>
      <c r="E40" s="16">
        <f>'BAU-DER'!I39</f>
        <v>66.398505031035</v>
      </c>
      <c r="F40" s="16">
        <f>'BAU-DER'!J39</f>
        <v>0</v>
      </c>
      <c r="G40" s="6">
        <f>'BAU-DER'!T39</f>
        <v>5627628.4304379998</v>
      </c>
    </row>
    <row r="41" spans="1:7" x14ac:dyDescent="0.25">
      <c r="A41" s="2" t="s">
        <v>56</v>
      </c>
      <c r="B41" s="6">
        <f>CE!B39</f>
        <v>272766099.31240898</v>
      </c>
      <c r="C41" s="17">
        <f>CE!E39</f>
        <v>304980032459.74951</v>
      </c>
      <c r="D41" s="17">
        <f>CE!F39</f>
        <v>0</v>
      </c>
      <c r="E41" s="16">
        <f>CE!I39</f>
        <v>72.006216327306461</v>
      </c>
      <c r="F41" s="16">
        <f>CE!J39</f>
        <v>0</v>
      </c>
      <c r="G41" s="6">
        <f>CE!T39</f>
        <v>7253683.8675443549</v>
      </c>
    </row>
    <row r="42" spans="1:7" x14ac:dyDescent="0.25">
      <c r="A42" s="2" t="s">
        <v>57</v>
      </c>
      <c r="B42" s="6">
        <f>'CE-DER'!B39</f>
        <v>272034021.185969</v>
      </c>
      <c r="C42" s="17">
        <f>'CE-DER'!E39</f>
        <v>283438039780.77832</v>
      </c>
      <c r="D42" s="17">
        <f>'CE-DER'!F39</f>
        <v>0</v>
      </c>
      <c r="E42" s="16">
        <f>'CE-DER'!I39</f>
        <v>66.920121436264807</v>
      </c>
      <c r="F42" s="16">
        <f>'CE-DER'!J39</f>
        <v>0</v>
      </c>
      <c r="G42" s="6">
        <f>'CE-DER'!T39</f>
        <v>7302099.4761334136</v>
      </c>
    </row>
    <row r="44" spans="1:7" ht="18" thickBot="1" x14ac:dyDescent="0.3">
      <c r="A44" s="5">
        <v>2050</v>
      </c>
      <c r="B44" s="3" t="s">
        <v>40</v>
      </c>
      <c r="C44" s="3" t="s">
        <v>39</v>
      </c>
      <c r="D44" s="3" t="s">
        <v>38</v>
      </c>
      <c r="E44" s="3" t="s">
        <v>42</v>
      </c>
      <c r="F44" s="3" t="s">
        <v>43</v>
      </c>
      <c r="G44" s="3" t="s">
        <v>44</v>
      </c>
    </row>
    <row r="45" spans="1:7" ht="18" thickTop="1" x14ac:dyDescent="0.25">
      <c r="A45" s="2" t="s">
        <v>23</v>
      </c>
      <c r="B45" s="6">
        <f>BAU!B40</f>
        <v>615568045.14637899</v>
      </c>
      <c r="C45" s="17">
        <f>BAU!E40</f>
        <v>295944934717.0874</v>
      </c>
      <c r="D45" s="17">
        <f>BAU!F40</f>
        <v>0</v>
      </c>
      <c r="E45" s="16">
        <f>BAU!I40</f>
        <v>66.840680816995516</v>
      </c>
      <c r="F45" s="16">
        <f>BAU!J40</f>
        <v>0</v>
      </c>
      <c r="G45" s="6">
        <f>BAU!T40</f>
        <v>5612490.735941614</v>
      </c>
    </row>
    <row r="46" spans="1:7" x14ac:dyDescent="0.25">
      <c r="A46" s="2" t="s">
        <v>55</v>
      </c>
      <c r="B46" s="6">
        <f>'BAU-DER'!B40</f>
        <v>619353810.20145297</v>
      </c>
      <c r="C46" s="17">
        <f>'BAU-DER'!E40</f>
        <v>281276236852.02203</v>
      </c>
      <c r="D46" s="17">
        <f>'BAU-DER'!F40</f>
        <v>0</v>
      </c>
      <c r="E46" s="16">
        <f>'BAU-DER'!I40</f>
        <v>63.527680197684127</v>
      </c>
      <c r="F46" s="16">
        <f>'BAU-DER'!J40</f>
        <v>0</v>
      </c>
      <c r="G46" s="6">
        <f>'BAU-DER'!T40</f>
        <v>6396001.5743479999</v>
      </c>
    </row>
    <row r="47" spans="1:7" x14ac:dyDescent="0.25">
      <c r="A47" s="2" t="s">
        <v>56</v>
      </c>
      <c r="B47" s="6">
        <f>CE!B40</f>
        <v>87584711.213746995</v>
      </c>
      <c r="C47" s="17">
        <f>CE!E40</f>
        <v>312435939874.96942</v>
      </c>
      <c r="D47" s="17">
        <f>CE!F40</f>
        <v>0</v>
      </c>
      <c r="E47" s="16">
        <f>CE!I40</f>
        <v>70.565258881368024</v>
      </c>
      <c r="F47" s="16">
        <f>CE!J40</f>
        <v>0</v>
      </c>
      <c r="G47" s="6">
        <f>CE!T40</f>
        <v>9220265.4645475503</v>
      </c>
    </row>
    <row r="48" spans="1:7" x14ac:dyDescent="0.25">
      <c r="A48" s="2" t="s">
        <v>57</v>
      </c>
      <c r="B48" s="6">
        <f>'CE-DER'!B40</f>
        <v>86829788.099853009</v>
      </c>
      <c r="C48" s="17">
        <f>'CE-DER'!E40</f>
        <v>300407029538.69489</v>
      </c>
      <c r="D48" s="17">
        <f>'CE-DER'!F40</f>
        <v>0</v>
      </c>
      <c r="E48" s="16">
        <f>'CE-DER'!I40</f>
        <v>67.848467809637739</v>
      </c>
      <c r="F48" s="16">
        <f>'CE-DER'!J40</f>
        <v>0</v>
      </c>
      <c r="G48" s="6">
        <f>'CE-DER'!T40</f>
        <v>10047267.287987225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AD8C5-0968-CE44-A453-B91FDF4B5859}">
  <dimension ref="A1:CR49"/>
  <sheetViews>
    <sheetView workbookViewId="0"/>
  </sheetViews>
  <sheetFormatPr baseColWidth="10" defaultColWidth="8.83203125" defaultRowHeight="17" x14ac:dyDescent="0.25"/>
  <cols>
    <col min="1" max="1" width="28.5" bestFit="1" customWidth="1"/>
    <col min="2" max="2" width="17.33203125" bestFit="1" customWidth="1"/>
    <col min="3" max="3" width="11.83203125" bestFit="1" customWidth="1"/>
    <col min="4" max="4" width="19.33203125" bestFit="1" customWidth="1"/>
    <col min="5" max="5" width="16.83203125" bestFit="1" customWidth="1"/>
    <col min="6" max="6" width="13.33203125" bestFit="1" customWidth="1"/>
    <col min="7" max="7" width="11.6640625" bestFit="1" customWidth="1"/>
    <col min="8" max="8" width="11" bestFit="1" customWidth="1"/>
    <col min="9" max="9" width="16.83203125" bestFit="1" customWidth="1"/>
    <col min="10" max="10" width="15.5" bestFit="1" customWidth="1"/>
    <col min="11" max="11" width="10.1640625" bestFit="1" customWidth="1"/>
    <col min="12" max="12" width="15.83203125" customWidth="1"/>
    <col min="13" max="13" width="13.33203125" bestFit="1" customWidth="1"/>
    <col min="14" max="14" width="12.1640625" bestFit="1" customWidth="1"/>
    <col min="15" max="15" width="10" bestFit="1" customWidth="1"/>
    <col min="16" max="16" width="23.33203125" bestFit="1" customWidth="1"/>
    <col min="17" max="17" width="18.33203125" bestFit="1" customWidth="1"/>
    <col min="18" max="18" width="19" bestFit="1" customWidth="1"/>
    <col min="19" max="19" width="14.5" bestFit="1" customWidth="1"/>
    <col min="20" max="20" width="17.1640625" bestFit="1" customWidth="1"/>
    <col min="21" max="96" width="15.6640625" style="1" customWidth="1"/>
    <col min="97" max="201" width="15.6640625" customWidth="1"/>
  </cols>
  <sheetData>
    <row r="1" spans="1:20" x14ac:dyDescent="0.25">
      <c r="A1" s="5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11</v>
      </c>
      <c r="J2" s="2" t="s">
        <v>50</v>
      </c>
      <c r="K2" s="2" t="s">
        <v>51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10</v>
      </c>
      <c r="Q2" s="2" t="s">
        <v>52</v>
      </c>
      <c r="R2" s="2" t="s">
        <v>53</v>
      </c>
      <c r="S2" s="2" t="s">
        <v>54</v>
      </c>
      <c r="T2" s="2" t="s">
        <v>20</v>
      </c>
    </row>
    <row r="3" spans="1:20" x14ac:dyDescent="0.25">
      <c r="A3" s="13">
        <v>2018</v>
      </c>
      <c r="B3" s="6">
        <v>261924.9</v>
      </c>
      <c r="C3" s="6">
        <v>384177.4</v>
      </c>
      <c r="D3" s="6">
        <v>192114</v>
      </c>
      <c r="E3" s="6">
        <v>108179.427</v>
      </c>
      <c r="F3" s="6">
        <v>79408.3</v>
      </c>
      <c r="G3" s="6">
        <v>94674.3</v>
      </c>
      <c r="H3" s="6">
        <v>30</v>
      </c>
      <c r="I3" s="6">
        <v>31709.599999999999</v>
      </c>
      <c r="J3" s="6">
        <v>23075.7</v>
      </c>
      <c r="K3" s="6">
        <v>265370.55200000003</v>
      </c>
      <c r="L3" s="6">
        <v>19026.5</v>
      </c>
      <c r="M3" s="6">
        <v>0</v>
      </c>
      <c r="N3" s="6">
        <v>0</v>
      </c>
      <c r="O3" s="6">
        <v>0</v>
      </c>
      <c r="P3" s="6">
        <v>29789.23</v>
      </c>
      <c r="Q3" s="6">
        <v>0</v>
      </c>
      <c r="R3" s="6">
        <v>0</v>
      </c>
      <c r="S3" s="6">
        <v>1356.143525</v>
      </c>
      <c r="T3" s="27">
        <v>641457.54096999997</v>
      </c>
    </row>
    <row r="4" spans="1:20" x14ac:dyDescent="0.25">
      <c r="A4" s="13">
        <v>2020</v>
      </c>
      <c r="B4" s="6">
        <v>244283.80300000001</v>
      </c>
      <c r="C4" s="6">
        <v>366137.73</v>
      </c>
      <c r="D4" s="6">
        <v>174481.413</v>
      </c>
      <c r="E4" s="6">
        <v>89310.580999999991</v>
      </c>
      <c r="F4" s="6">
        <v>81840.499000000011</v>
      </c>
      <c r="G4" s="6">
        <v>107422.379</v>
      </c>
      <c r="H4" s="6">
        <v>3688.2049999999999</v>
      </c>
      <c r="I4" s="6">
        <v>50125.307000000001</v>
      </c>
      <c r="J4" s="6">
        <v>32329.687999999998</v>
      </c>
      <c r="K4" s="6">
        <v>265531.86700000003</v>
      </c>
      <c r="L4" s="6">
        <v>19026.288</v>
      </c>
      <c r="M4" s="6">
        <v>0</v>
      </c>
      <c r="N4" s="6">
        <v>0</v>
      </c>
      <c r="O4" s="6">
        <v>0</v>
      </c>
      <c r="P4" s="6">
        <v>54915.079000000012</v>
      </c>
      <c r="Q4" s="6">
        <v>0</v>
      </c>
      <c r="R4" s="6">
        <v>0</v>
      </c>
      <c r="S4" s="6">
        <v>688.32619999999997</v>
      </c>
      <c r="T4" s="27">
        <v>658720.26309099991</v>
      </c>
    </row>
    <row r="5" spans="1:20" x14ac:dyDescent="0.25">
      <c r="A5" s="13">
        <v>2025</v>
      </c>
      <c r="B5" s="6">
        <v>173927.98699999991</v>
      </c>
      <c r="C5" s="6">
        <v>294523.77500000002</v>
      </c>
      <c r="D5" s="6">
        <v>104135.121</v>
      </c>
      <c r="E5" s="6">
        <v>67140.584000000003</v>
      </c>
      <c r="F5" s="6">
        <v>82544.65400000001</v>
      </c>
      <c r="G5" s="6">
        <v>164635.88800000001</v>
      </c>
      <c r="H5" s="6">
        <v>8133.4249999999984</v>
      </c>
      <c r="I5" s="6">
        <v>111007.99</v>
      </c>
      <c r="J5" s="6">
        <v>51997.358</v>
      </c>
      <c r="K5" s="6">
        <v>266073.24</v>
      </c>
      <c r="L5" s="6">
        <v>19026.252</v>
      </c>
      <c r="M5" s="6">
        <v>0</v>
      </c>
      <c r="N5" s="6">
        <v>0</v>
      </c>
      <c r="O5" s="6">
        <v>0</v>
      </c>
      <c r="P5" s="6">
        <v>56425.610999999997</v>
      </c>
      <c r="Q5" s="6">
        <v>0</v>
      </c>
      <c r="R5" s="6">
        <v>0</v>
      </c>
      <c r="S5" s="6">
        <v>2098.0732280000002</v>
      </c>
      <c r="T5" s="27">
        <v>658644.72693699994</v>
      </c>
    </row>
    <row r="6" spans="1:20" x14ac:dyDescent="0.25">
      <c r="A6" s="13">
        <v>2030</v>
      </c>
      <c r="B6" s="6">
        <v>84137.366000000009</v>
      </c>
      <c r="C6" s="6">
        <v>358321.766</v>
      </c>
      <c r="D6" s="6">
        <v>30871.963</v>
      </c>
      <c r="E6" s="6">
        <v>67066.671000000002</v>
      </c>
      <c r="F6" s="6">
        <v>82586.747999999992</v>
      </c>
      <c r="G6" s="6">
        <v>236988.20199999999</v>
      </c>
      <c r="H6" s="6">
        <v>15599.463</v>
      </c>
      <c r="I6" s="6">
        <v>185610.258</v>
      </c>
      <c r="J6" s="6">
        <v>78019.373999999982</v>
      </c>
      <c r="K6" s="6">
        <v>358613.52299999993</v>
      </c>
      <c r="L6" s="6">
        <v>19028.071</v>
      </c>
      <c r="M6" s="6">
        <v>0</v>
      </c>
      <c r="N6" s="6">
        <v>0</v>
      </c>
      <c r="O6" s="6">
        <v>0</v>
      </c>
      <c r="P6" s="6">
        <v>55898.197</v>
      </c>
      <c r="Q6" s="6">
        <v>0</v>
      </c>
      <c r="R6" s="6">
        <v>0</v>
      </c>
      <c r="S6" s="6">
        <v>10273.862192000001</v>
      </c>
      <c r="T6" s="27">
        <v>663943.87238900003</v>
      </c>
    </row>
    <row r="7" spans="1:20" x14ac:dyDescent="0.25">
      <c r="A7" s="13">
        <v>2035</v>
      </c>
      <c r="B7" s="6">
        <v>11175.329</v>
      </c>
      <c r="C7" s="6">
        <v>380851.30200000003</v>
      </c>
      <c r="D7" s="6">
        <v>24042.274000000001</v>
      </c>
      <c r="E7" s="6">
        <v>67037.419000000009</v>
      </c>
      <c r="F7" s="6">
        <v>82864.95199999999</v>
      </c>
      <c r="G7" s="6">
        <v>328949.75900000002</v>
      </c>
      <c r="H7" s="6">
        <v>22999.528999999999</v>
      </c>
      <c r="I7" s="6">
        <v>278723.21399999998</v>
      </c>
      <c r="J7" s="6">
        <v>114854.32</v>
      </c>
      <c r="K7" s="6">
        <v>588403.95799999987</v>
      </c>
      <c r="L7" s="6">
        <v>19029.597000000002</v>
      </c>
      <c r="M7" s="6">
        <v>0</v>
      </c>
      <c r="N7" s="6">
        <v>0</v>
      </c>
      <c r="O7" s="6">
        <v>0</v>
      </c>
      <c r="P7" s="6">
        <v>55605.571000000004</v>
      </c>
      <c r="Q7" s="6">
        <v>0</v>
      </c>
      <c r="R7" s="6">
        <v>0</v>
      </c>
      <c r="S7" s="6">
        <v>7189.0741859999998</v>
      </c>
      <c r="T7" s="27">
        <v>687142.59993599996</v>
      </c>
    </row>
    <row r="8" spans="1:20" x14ac:dyDescent="0.25">
      <c r="A8" s="13">
        <v>2040</v>
      </c>
      <c r="B8" s="6">
        <v>208.23500000000001</v>
      </c>
      <c r="C8" s="6">
        <v>362804.63199999998</v>
      </c>
      <c r="D8" s="6">
        <v>7697.8249999999998</v>
      </c>
      <c r="E8" s="6">
        <v>66245.194999999992</v>
      </c>
      <c r="F8" s="6">
        <v>82866.303</v>
      </c>
      <c r="G8" s="6">
        <v>439606.576</v>
      </c>
      <c r="H8" s="6">
        <v>23999.367999999999</v>
      </c>
      <c r="I8" s="6">
        <v>363775.05300000001</v>
      </c>
      <c r="J8" s="6">
        <v>155225.12400000001</v>
      </c>
      <c r="K8" s="6">
        <v>938492.40799999982</v>
      </c>
      <c r="L8" s="6">
        <v>19031.91</v>
      </c>
      <c r="M8" s="6">
        <v>0</v>
      </c>
      <c r="N8" s="6">
        <v>0</v>
      </c>
      <c r="O8" s="6">
        <v>0</v>
      </c>
      <c r="P8" s="6">
        <v>55203.615000000013</v>
      </c>
      <c r="Q8" s="6">
        <v>0</v>
      </c>
      <c r="R8" s="6">
        <v>0</v>
      </c>
      <c r="S8" s="6">
        <v>6237.1196009999994</v>
      </c>
      <c r="T8" s="27">
        <v>706868.69161700003</v>
      </c>
    </row>
    <row r="9" spans="1:20" x14ac:dyDescent="0.25">
      <c r="A9" s="13">
        <v>2045</v>
      </c>
      <c r="B9" s="6">
        <v>101.069</v>
      </c>
      <c r="C9" s="6">
        <v>333684.402</v>
      </c>
      <c r="D9" s="6">
        <v>7867.8079999999991</v>
      </c>
      <c r="E9" s="6">
        <v>61957.120000000003</v>
      </c>
      <c r="F9" s="6">
        <v>82867.173999999999</v>
      </c>
      <c r="G9" s="6">
        <v>507205.848</v>
      </c>
      <c r="H9" s="6">
        <v>23999.59</v>
      </c>
      <c r="I9" s="6">
        <v>444057.21899999998</v>
      </c>
      <c r="J9" s="6">
        <v>198016.2</v>
      </c>
      <c r="K9" s="6">
        <v>1487307.1839999999</v>
      </c>
      <c r="L9" s="6">
        <v>19032.696</v>
      </c>
      <c r="M9" s="6">
        <v>0</v>
      </c>
      <c r="N9" s="6">
        <v>0</v>
      </c>
      <c r="O9" s="6">
        <v>0</v>
      </c>
      <c r="P9" s="6">
        <v>54946.058000000012</v>
      </c>
      <c r="Q9" s="6">
        <v>0</v>
      </c>
      <c r="R9" s="6">
        <v>0</v>
      </c>
      <c r="S9" s="6">
        <v>3892.1165780000001</v>
      </c>
      <c r="T9" s="27">
        <v>747223.21940800012</v>
      </c>
    </row>
    <row r="10" spans="1:20" x14ac:dyDescent="0.25">
      <c r="A10" s="13">
        <v>2050</v>
      </c>
      <c r="B10" s="6">
        <v>99.465000000000003</v>
      </c>
      <c r="C10" s="6">
        <v>329528.20899999997</v>
      </c>
      <c r="D10" s="6">
        <v>6652.4389999999976</v>
      </c>
      <c r="E10" s="6">
        <v>45239.502999999997</v>
      </c>
      <c r="F10" s="6">
        <v>82869.917000000001</v>
      </c>
      <c r="G10" s="6">
        <v>568462.03199999989</v>
      </c>
      <c r="H10" s="6">
        <v>23999.449000000001</v>
      </c>
      <c r="I10" s="6">
        <v>504063.29399999999</v>
      </c>
      <c r="J10" s="6">
        <v>243684.57699999999</v>
      </c>
      <c r="K10" s="6">
        <v>2575824.1359999999</v>
      </c>
      <c r="L10" s="6">
        <v>19034.40600000001</v>
      </c>
      <c r="M10" s="6">
        <v>0</v>
      </c>
      <c r="N10" s="6">
        <v>0</v>
      </c>
      <c r="O10" s="6">
        <v>0</v>
      </c>
      <c r="P10" s="6">
        <v>54618.918000000012</v>
      </c>
      <c r="Q10" s="6">
        <v>0</v>
      </c>
      <c r="R10" s="6">
        <v>0</v>
      </c>
      <c r="S10" s="6">
        <v>131.41171399999999</v>
      </c>
      <c r="T10" s="27">
        <v>785521.34016500018</v>
      </c>
    </row>
    <row r="11" spans="1:20" x14ac:dyDescent="0.25">
      <c r="A11" s="5" t="s">
        <v>21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A12" s="2" t="s">
        <v>1</v>
      </c>
      <c r="B12" s="2" t="s">
        <v>2</v>
      </c>
      <c r="C12" s="2" t="s">
        <v>3</v>
      </c>
      <c r="D12" s="2" t="s">
        <v>4</v>
      </c>
      <c r="E12" s="2" t="s">
        <v>5</v>
      </c>
      <c r="F12" s="2" t="s">
        <v>6</v>
      </c>
      <c r="G12" s="2" t="s">
        <v>7</v>
      </c>
      <c r="H12" s="2" t="s">
        <v>8</v>
      </c>
      <c r="I12" s="2" t="s">
        <v>9</v>
      </c>
      <c r="J12" s="2" t="s">
        <v>10</v>
      </c>
      <c r="K12" s="2" t="s">
        <v>11</v>
      </c>
      <c r="L12" s="2" t="s">
        <v>12</v>
      </c>
      <c r="M12" s="2" t="s">
        <v>13</v>
      </c>
      <c r="N12" s="2" t="s">
        <v>14</v>
      </c>
      <c r="O12" s="2" t="s">
        <v>15</v>
      </c>
      <c r="P12" s="2" t="s">
        <v>16</v>
      </c>
      <c r="Q12" s="2" t="s">
        <v>17</v>
      </c>
      <c r="R12" s="2" t="s">
        <v>18</v>
      </c>
      <c r="S12" s="2" t="s">
        <v>19</v>
      </c>
      <c r="T12" s="2" t="s">
        <v>20</v>
      </c>
    </row>
    <row r="13" spans="1:20" x14ac:dyDescent="0.25">
      <c r="A13" s="13">
        <v>2018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</row>
    <row r="14" spans="1:20" x14ac:dyDescent="0.25">
      <c r="A14" s="13">
        <v>2020</v>
      </c>
      <c r="B14" s="14">
        <v>0</v>
      </c>
      <c r="C14" s="14">
        <v>0.44322922295471751</v>
      </c>
      <c r="D14" s="14">
        <v>-0.40000000000000008</v>
      </c>
      <c r="E14" s="14">
        <v>0.1047733885102238</v>
      </c>
      <c r="F14" s="14">
        <v>0</v>
      </c>
      <c r="G14" s="14">
        <v>0</v>
      </c>
      <c r="H14" s="14">
        <v>2.0247286863560279E-3</v>
      </c>
      <c r="I14" s="14">
        <v>0</v>
      </c>
      <c r="J14" s="14">
        <v>0.21916570482552769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9.7487828627069832E-3</v>
      </c>
      <c r="R14" s="14">
        <v>-8.6012757580680513E-2</v>
      </c>
      <c r="S14" s="14">
        <v>1.4712877100407831E-2</v>
      </c>
      <c r="T14" s="14">
        <v>-2.5912929383535071E-3</v>
      </c>
    </row>
    <row r="15" spans="1:20" x14ac:dyDescent="0.25">
      <c r="A15" s="13">
        <v>2025</v>
      </c>
      <c r="B15" s="14">
        <v>-0.35484618677756719</v>
      </c>
      <c r="C15" s="14">
        <v>-0.42870420404193238</v>
      </c>
      <c r="D15" s="14">
        <v>-1</v>
      </c>
      <c r="E15" s="14">
        <v>1.3155281382667969</v>
      </c>
      <c r="F15" s="14">
        <v>0</v>
      </c>
      <c r="G15" s="14">
        <v>0</v>
      </c>
      <c r="H15" s="14">
        <v>0.52903055990497283</v>
      </c>
      <c r="I15" s="14">
        <v>0</v>
      </c>
      <c r="J15" s="14">
        <v>1.4894391786070991</v>
      </c>
      <c r="K15" s="14">
        <v>0.6268888471648516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0.52734583633207743</v>
      </c>
      <c r="R15" s="14">
        <v>-0.34038986134916249</v>
      </c>
      <c r="S15" s="14">
        <v>5.7647367845208609E-2</v>
      </c>
      <c r="T15" s="14">
        <v>1.4750982814218661E-2</v>
      </c>
    </row>
    <row r="16" spans="1:20" x14ac:dyDescent="0.25">
      <c r="A16" s="13">
        <v>2030</v>
      </c>
      <c r="B16" s="14">
        <v>-1</v>
      </c>
      <c r="C16" s="14">
        <v>1.049259699556898E-2</v>
      </c>
      <c r="D16" s="14">
        <v>-1</v>
      </c>
      <c r="E16" s="14">
        <v>2.599252886075949</v>
      </c>
      <c r="F16" s="14">
        <v>0</v>
      </c>
      <c r="G16" s="14">
        <v>0</v>
      </c>
      <c r="H16" s="14">
        <v>1.398256033691486</v>
      </c>
      <c r="I16" s="14">
        <v>0</v>
      </c>
      <c r="J16" s="14">
        <v>3.4289869772539139</v>
      </c>
      <c r="K16" s="14">
        <v>0.73296470146451354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1.385453283095551</v>
      </c>
      <c r="R16" s="14">
        <v>-0.33723654363829147</v>
      </c>
      <c r="S16" s="14">
        <v>0.1139001709641559</v>
      </c>
      <c r="T16" s="14">
        <v>0.10452157180118719</v>
      </c>
    </row>
    <row r="17" spans="1:20" x14ac:dyDescent="0.25">
      <c r="A17" s="13">
        <v>2035</v>
      </c>
      <c r="B17" s="14">
        <v>-1</v>
      </c>
      <c r="C17" s="14">
        <v>0.2397235491192046</v>
      </c>
      <c r="D17" s="14">
        <v>-1</v>
      </c>
      <c r="E17" s="14">
        <v>3.3668731217137302</v>
      </c>
      <c r="F17" s="14">
        <v>0</v>
      </c>
      <c r="G17" s="14">
        <v>0</v>
      </c>
      <c r="H17" s="14">
        <v>2.0951784460882239</v>
      </c>
      <c r="I17" s="14">
        <v>0</v>
      </c>
      <c r="J17" s="14">
        <v>6.0467843416148828</v>
      </c>
      <c r="K17" s="14">
        <v>0.73296470146451354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2.0990464417255832</v>
      </c>
      <c r="R17" s="14">
        <v>-0.29032826112671711</v>
      </c>
      <c r="S17" s="14">
        <v>0.26471225070511251</v>
      </c>
      <c r="T17" s="14">
        <v>0.29978140892170652</v>
      </c>
    </row>
    <row r="18" spans="1:20" x14ac:dyDescent="0.25">
      <c r="A18" s="13">
        <v>2040</v>
      </c>
      <c r="B18" s="14">
        <v>-1</v>
      </c>
      <c r="C18" s="14">
        <v>0.55404322922295468</v>
      </c>
      <c r="D18" s="14">
        <v>-1</v>
      </c>
      <c r="E18" s="14">
        <v>3.7631915481986371</v>
      </c>
      <c r="F18" s="14">
        <v>0</v>
      </c>
      <c r="G18" s="14">
        <v>0</v>
      </c>
      <c r="H18" s="14">
        <v>2.8403587819232232</v>
      </c>
      <c r="I18" s="14">
        <v>0</v>
      </c>
      <c r="J18" s="14">
        <v>7.5372358823095071</v>
      </c>
      <c r="K18" s="14">
        <v>0.73296470146451354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2.8850085940476689</v>
      </c>
      <c r="R18" s="14">
        <v>-0.1843685993445052</v>
      </c>
      <c r="S18" s="14">
        <v>0.45219204945683172</v>
      </c>
      <c r="T18" s="14">
        <v>0.54167950777022489</v>
      </c>
    </row>
    <row r="19" spans="1:20" x14ac:dyDescent="0.25">
      <c r="A19" s="13">
        <v>2045</v>
      </c>
      <c r="B19" s="14">
        <v>-1</v>
      </c>
      <c r="C19" s="14">
        <v>0.74977131741056957</v>
      </c>
      <c r="D19" s="14">
        <v>-1</v>
      </c>
      <c r="E19" s="14">
        <v>8.1761276708860766</v>
      </c>
      <c r="F19" s="14">
        <v>0</v>
      </c>
      <c r="G19" s="14">
        <v>0</v>
      </c>
      <c r="H19" s="14">
        <v>4.0656481831434581</v>
      </c>
      <c r="I19" s="14">
        <v>0</v>
      </c>
      <c r="J19" s="14">
        <v>8.7598544996677283</v>
      </c>
      <c r="K19" s="14">
        <v>0.73296470146451354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5.551707887049659</v>
      </c>
      <c r="R19" s="14">
        <v>-0.28600515140642069</v>
      </c>
      <c r="S19" s="14">
        <v>0.73393045508870991</v>
      </c>
      <c r="T19" s="14">
        <v>0.93253002312651434</v>
      </c>
    </row>
    <row r="20" spans="1:20" x14ac:dyDescent="0.25">
      <c r="A20" s="13">
        <v>2050</v>
      </c>
      <c r="B20" s="14">
        <v>-1</v>
      </c>
      <c r="C20" s="14">
        <v>0.76718059007889328</v>
      </c>
      <c r="D20" s="14">
        <v>-1</v>
      </c>
      <c r="E20" s="14">
        <v>11.36997212074002</v>
      </c>
      <c r="F20" s="14">
        <v>0</v>
      </c>
      <c r="G20" s="14">
        <v>0</v>
      </c>
      <c r="H20" s="14">
        <v>4.6652294692511207</v>
      </c>
      <c r="I20" s="14">
        <v>0</v>
      </c>
      <c r="J20" s="14">
        <v>9.8900236671213548</v>
      </c>
      <c r="K20" s="14">
        <v>10.705306045812989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7.7381575716523443</v>
      </c>
      <c r="R20" s="14">
        <v>-0.29359925096342138</v>
      </c>
      <c r="S20" s="14">
        <v>0.98513209006395075</v>
      </c>
      <c r="T20" s="14">
        <v>1.362798759236199</v>
      </c>
    </row>
    <row r="21" spans="1:20" x14ac:dyDescent="0.25">
      <c r="A21" s="5" t="s">
        <v>22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9" x14ac:dyDescent="0.25">
      <c r="A22" s="2" t="s">
        <v>1</v>
      </c>
      <c r="B22" s="25" t="s">
        <v>2</v>
      </c>
      <c r="C22" s="25" t="s">
        <v>3</v>
      </c>
      <c r="D22" s="25" t="s">
        <v>4</v>
      </c>
      <c r="E22" s="25" t="s">
        <v>5</v>
      </c>
      <c r="F22" s="25" t="s">
        <v>6</v>
      </c>
      <c r="G22" s="25" t="s">
        <v>7</v>
      </c>
      <c r="H22" s="25" t="s">
        <v>8</v>
      </c>
      <c r="I22" s="25" t="s">
        <v>9</v>
      </c>
      <c r="J22" s="25" t="s">
        <v>10</v>
      </c>
      <c r="K22" s="25" t="s">
        <v>11</v>
      </c>
      <c r="L22" s="25" t="s">
        <v>12</v>
      </c>
      <c r="M22" s="25" t="s">
        <v>13</v>
      </c>
      <c r="N22" s="25" t="s">
        <v>14</v>
      </c>
      <c r="O22" s="25" t="s">
        <v>15</v>
      </c>
      <c r="P22" s="25" t="s">
        <v>16</v>
      </c>
      <c r="Q22" s="2" t="s">
        <v>48</v>
      </c>
      <c r="R22" s="2"/>
      <c r="S22" s="2"/>
      <c r="T22" s="2"/>
    </row>
    <row r="23" spans="1:20" ht="19" x14ac:dyDescent="0.25">
      <c r="A23" s="13">
        <v>2018</v>
      </c>
      <c r="B23" s="26">
        <v>1234745462.84571</v>
      </c>
      <c r="C23" s="26">
        <v>1104667473.185797</v>
      </c>
      <c r="D23" s="26">
        <v>49278937.611996926</v>
      </c>
      <c r="E23" s="26">
        <v>11843369.548650039</v>
      </c>
      <c r="F23" s="26">
        <v>832192645.13483882</v>
      </c>
      <c r="G23" s="26">
        <v>289909681.48692769</v>
      </c>
      <c r="H23" s="26">
        <v>293698910.6004318</v>
      </c>
      <c r="I23" s="26">
        <v>96733.234397999287</v>
      </c>
      <c r="J23" s="26">
        <v>42710588.031292044</v>
      </c>
      <c r="K23" s="26">
        <v>59690987.701063097</v>
      </c>
      <c r="L23" s="26">
        <v>0</v>
      </c>
      <c r="M23" s="26">
        <v>162186679.05150509</v>
      </c>
      <c r="N23" s="26">
        <v>0</v>
      </c>
      <c r="O23" s="26">
        <v>0</v>
      </c>
      <c r="P23" s="26">
        <v>0</v>
      </c>
      <c r="Q23" s="6">
        <v>2962161.4753530002</v>
      </c>
      <c r="R23" s="2"/>
      <c r="S23" s="6">
        <v>0</v>
      </c>
      <c r="T23" s="2"/>
    </row>
    <row r="24" spans="1:20" ht="19" x14ac:dyDescent="0.25">
      <c r="A24" s="13">
        <v>2020</v>
      </c>
      <c r="B24" s="26">
        <v>1587713440.2802789</v>
      </c>
      <c r="C24" s="26">
        <v>1006432690.560889</v>
      </c>
      <c r="D24" s="26">
        <v>47654530.43278601</v>
      </c>
      <c r="E24" s="26">
        <v>18183304.375679981</v>
      </c>
      <c r="F24" s="26">
        <v>690086047.24306655</v>
      </c>
      <c r="G24" s="26">
        <v>305385288.61073452</v>
      </c>
      <c r="H24" s="26">
        <v>364454639.8806532</v>
      </c>
      <c r="I24" s="26">
        <v>12365715.10411701</v>
      </c>
      <c r="J24" s="26">
        <v>75956599.606848657</v>
      </c>
      <c r="K24" s="26">
        <v>94916388.409565121</v>
      </c>
      <c r="L24" s="26">
        <v>0</v>
      </c>
      <c r="M24" s="26">
        <v>162096183.10695079</v>
      </c>
      <c r="N24" s="26">
        <v>0</v>
      </c>
      <c r="O24" s="26">
        <v>0</v>
      </c>
      <c r="P24" s="26">
        <v>0</v>
      </c>
      <c r="Q24" s="6">
        <v>2209338.3068929887</v>
      </c>
      <c r="R24" s="2"/>
      <c r="S24" s="6">
        <v>0</v>
      </c>
      <c r="T24" s="2"/>
    </row>
    <row r="25" spans="1:20" ht="19" x14ac:dyDescent="0.25">
      <c r="A25" s="13">
        <v>2025</v>
      </c>
      <c r="B25" s="26">
        <v>1355217151.888788</v>
      </c>
      <c r="C25" s="26">
        <v>1085607552.500967</v>
      </c>
      <c r="D25" s="26">
        <v>51633075.722296998</v>
      </c>
      <c r="E25" s="26">
        <v>35949365.547287971</v>
      </c>
      <c r="F25" s="26">
        <v>523648712.63893718</v>
      </c>
      <c r="G25" s="26">
        <v>309506011.66551769</v>
      </c>
      <c r="H25" s="26">
        <v>569706883.24208665</v>
      </c>
      <c r="I25" s="26">
        <v>24602220.01215199</v>
      </c>
      <c r="J25" s="26">
        <v>77944898.777454168</v>
      </c>
      <c r="K25" s="26">
        <v>209275870.65557179</v>
      </c>
      <c r="L25" s="26">
        <v>0</v>
      </c>
      <c r="M25" s="26">
        <v>162149540.40632409</v>
      </c>
      <c r="N25" s="26">
        <v>0</v>
      </c>
      <c r="O25" s="26">
        <v>0</v>
      </c>
      <c r="P25" s="26">
        <v>0</v>
      </c>
      <c r="Q25" s="6">
        <v>2160123.840970004</v>
      </c>
      <c r="R25" s="2"/>
      <c r="S25" s="6">
        <v>0</v>
      </c>
      <c r="T25" s="2"/>
    </row>
    <row r="26" spans="1:20" ht="19" x14ac:dyDescent="0.25">
      <c r="A26" s="13">
        <v>2030</v>
      </c>
      <c r="B26" s="26">
        <v>645517688.97293842</v>
      </c>
      <c r="C26" s="26">
        <v>1493531675.455842</v>
      </c>
      <c r="D26" s="26">
        <v>8577572.5657940116</v>
      </c>
      <c r="E26" s="26">
        <v>49205782.678413033</v>
      </c>
      <c r="F26" s="26">
        <v>522617820.64651191</v>
      </c>
      <c r="G26" s="26">
        <v>309702241.27153927</v>
      </c>
      <c r="H26" s="26">
        <v>814896475.61257446</v>
      </c>
      <c r="I26" s="26">
        <v>41232778.165587112</v>
      </c>
      <c r="J26" s="26">
        <v>77135208.077008754</v>
      </c>
      <c r="K26" s="26">
        <v>338081971.83486432</v>
      </c>
      <c r="L26" s="26">
        <v>0</v>
      </c>
      <c r="M26" s="26">
        <v>162031778.69032171</v>
      </c>
      <c r="N26" s="26">
        <v>0</v>
      </c>
      <c r="O26" s="26">
        <v>0</v>
      </c>
      <c r="P26" s="26">
        <v>0</v>
      </c>
      <c r="Q26" s="6">
        <v>4527379.6769210016</v>
      </c>
      <c r="R26" s="2"/>
      <c r="S26" s="6">
        <v>192535.03099999999</v>
      </c>
      <c r="T26" s="2"/>
    </row>
    <row r="27" spans="1:20" ht="19" x14ac:dyDescent="0.25">
      <c r="A27" s="13">
        <v>2035</v>
      </c>
      <c r="B27" s="26">
        <v>83654649.948918328</v>
      </c>
      <c r="C27" s="26">
        <v>1633858869.86431</v>
      </c>
      <c r="D27" s="26">
        <v>14370611.628474999</v>
      </c>
      <c r="E27" s="26">
        <v>80589936.433921024</v>
      </c>
      <c r="F27" s="26">
        <v>520792909.97850972</v>
      </c>
      <c r="G27" s="26">
        <v>311126659.52966559</v>
      </c>
      <c r="H27" s="26">
        <v>1129351974.7175</v>
      </c>
      <c r="I27" s="26">
        <v>58263946.20597817</v>
      </c>
      <c r="J27" s="26">
        <v>76343502.568416074</v>
      </c>
      <c r="K27" s="26">
        <v>502718543.45039147</v>
      </c>
      <c r="L27" s="26">
        <v>0</v>
      </c>
      <c r="M27" s="26">
        <v>161460207.04457039</v>
      </c>
      <c r="N27" s="26">
        <v>0</v>
      </c>
      <c r="O27" s="26">
        <v>0</v>
      </c>
      <c r="P27" s="26">
        <v>0</v>
      </c>
      <c r="Q27" s="6">
        <v>18860840.810412936</v>
      </c>
      <c r="R27" s="2"/>
      <c r="S27" s="6">
        <v>603026.74500000011</v>
      </c>
      <c r="T27" s="2"/>
    </row>
    <row r="28" spans="1:20" ht="19" x14ac:dyDescent="0.25">
      <c r="A28" s="13">
        <v>2040</v>
      </c>
      <c r="B28" s="26">
        <v>1338264.525088998</v>
      </c>
      <c r="C28" s="26">
        <v>1395832547.573653</v>
      </c>
      <c r="D28" s="26">
        <v>7923888.6911470201</v>
      </c>
      <c r="E28" s="26">
        <v>124218561.76805259</v>
      </c>
      <c r="F28" s="26">
        <v>511200741.67415798</v>
      </c>
      <c r="G28" s="26">
        <v>311132827.17675322</v>
      </c>
      <c r="H28" s="26">
        <v>1466262354.7606609</v>
      </c>
      <c r="I28" s="26">
        <v>60568457.345708102</v>
      </c>
      <c r="J28" s="26">
        <v>74933160.281023085</v>
      </c>
      <c r="K28" s="26">
        <v>648535143.53199208</v>
      </c>
      <c r="L28" s="26">
        <v>0</v>
      </c>
      <c r="M28" s="26">
        <v>159474559.88021609</v>
      </c>
      <c r="N28" s="26">
        <v>0</v>
      </c>
      <c r="O28" s="26">
        <v>0</v>
      </c>
      <c r="P28" s="26">
        <v>0</v>
      </c>
      <c r="Q28" s="6">
        <v>76418106.471944198</v>
      </c>
      <c r="R28" s="2"/>
      <c r="S28" s="6">
        <v>612722.84800000046</v>
      </c>
      <c r="T28" s="2"/>
    </row>
    <row r="29" spans="1:20" ht="19" x14ac:dyDescent="0.25">
      <c r="A29" s="13">
        <v>2045</v>
      </c>
      <c r="B29" s="26">
        <v>563553.31104300183</v>
      </c>
      <c r="C29" s="26">
        <v>1274476314.0256</v>
      </c>
      <c r="D29" s="26">
        <v>5103258.8431449858</v>
      </c>
      <c r="E29" s="26">
        <v>176145332.32583711</v>
      </c>
      <c r="F29" s="26">
        <v>476639189.78249681</v>
      </c>
      <c r="G29" s="26">
        <v>311136595.32757139</v>
      </c>
      <c r="H29" s="26">
        <v>1659508129.6553161</v>
      </c>
      <c r="I29" s="26">
        <v>60590223.784588799</v>
      </c>
      <c r="J29" s="26">
        <v>73828204.63331899</v>
      </c>
      <c r="K29" s="26">
        <v>785864781.37630916</v>
      </c>
      <c r="L29" s="26">
        <v>0</v>
      </c>
      <c r="M29" s="26">
        <v>158442608.76183531</v>
      </c>
      <c r="N29" s="26">
        <v>0</v>
      </c>
      <c r="O29" s="26">
        <v>0</v>
      </c>
      <c r="P29" s="26">
        <v>0</v>
      </c>
      <c r="Q29" s="6">
        <v>130258030.57108402</v>
      </c>
      <c r="R29" s="2"/>
      <c r="S29" s="6">
        <v>1087111.6349999988</v>
      </c>
      <c r="T29" s="2"/>
    </row>
    <row r="30" spans="1:20" ht="19" x14ac:dyDescent="0.25">
      <c r="A30" s="13">
        <v>2050</v>
      </c>
      <c r="B30" s="26">
        <v>512623.97354600002</v>
      </c>
      <c r="C30" s="26">
        <v>1313216424.419379</v>
      </c>
      <c r="D30" s="26">
        <v>4334409.1253120052</v>
      </c>
      <c r="E30" s="26">
        <v>240258274.88424531</v>
      </c>
      <c r="F30" s="26">
        <v>349405602.31198782</v>
      </c>
      <c r="G30" s="26">
        <v>311147551.15516102</v>
      </c>
      <c r="H30" s="26">
        <v>1863840580.4189091</v>
      </c>
      <c r="I30" s="26">
        <v>60650362.018243171</v>
      </c>
      <c r="J30" s="26">
        <v>73303856.320072949</v>
      </c>
      <c r="K30" s="26">
        <v>891968058.92149365</v>
      </c>
      <c r="L30" s="26">
        <v>0</v>
      </c>
      <c r="M30" s="26">
        <v>158081716.25549391</v>
      </c>
      <c r="N30" s="26">
        <v>0</v>
      </c>
      <c r="O30" s="26">
        <v>0</v>
      </c>
      <c r="P30" s="26">
        <v>0</v>
      </c>
      <c r="Q30" s="6">
        <v>149177603.11981228</v>
      </c>
      <c r="R30" s="2"/>
      <c r="S30" s="6">
        <v>2558935.9310000003</v>
      </c>
      <c r="T30" s="2"/>
    </row>
    <row r="32" spans="1:20" x14ac:dyDescent="0.25">
      <c r="A32" s="5" t="s">
        <v>24</v>
      </c>
      <c r="B32" s="5" t="s">
        <v>41</v>
      </c>
      <c r="D32" s="5" t="s">
        <v>25</v>
      </c>
      <c r="E32" s="5" t="s">
        <v>26</v>
      </c>
      <c r="F32" s="5" t="s">
        <v>33</v>
      </c>
      <c r="H32" s="5" t="s">
        <v>27</v>
      </c>
      <c r="I32" s="5" t="s">
        <v>28</v>
      </c>
      <c r="J32" s="5" t="s">
        <v>32</v>
      </c>
      <c r="L32" s="5" t="s">
        <v>29</v>
      </c>
      <c r="M32" s="5" t="s">
        <v>30</v>
      </c>
      <c r="N32" s="5" t="s">
        <v>31</v>
      </c>
      <c r="P32" s="5" t="s">
        <v>34</v>
      </c>
      <c r="Q32" s="5" t="s">
        <v>35</v>
      </c>
      <c r="S32" s="5" t="s">
        <v>36</v>
      </c>
      <c r="T32" s="5" t="s">
        <v>37</v>
      </c>
    </row>
    <row r="33" spans="1:20" x14ac:dyDescent="0.25">
      <c r="A33" s="5">
        <v>2018</v>
      </c>
      <c r="B33" s="28">
        <v>1797093951.064676</v>
      </c>
      <c r="D33" s="5">
        <v>2018</v>
      </c>
      <c r="E33" s="9">
        <v>380759210306.91504</v>
      </c>
      <c r="F33" s="10">
        <v>0</v>
      </c>
      <c r="H33" s="5">
        <v>2018</v>
      </c>
      <c r="I33" s="11">
        <f>E33/M33</f>
        <v>102.6465848711227</v>
      </c>
      <c r="J33" s="10">
        <v>0</v>
      </c>
      <c r="L33" s="5">
        <v>2018</v>
      </c>
      <c r="M33" s="8">
        <v>3709419176.3415704</v>
      </c>
      <c r="N33" s="12">
        <v>0</v>
      </c>
      <c r="P33" s="5">
        <v>2018</v>
      </c>
      <c r="Q33" s="8">
        <v>0</v>
      </c>
      <c r="S33" s="5">
        <v>2018</v>
      </c>
      <c r="T33" s="8">
        <v>1880214.239612923</v>
      </c>
    </row>
    <row r="34" spans="1:20" x14ac:dyDescent="0.25">
      <c r="A34" s="5">
        <v>2020</v>
      </c>
      <c r="B34" s="28">
        <v>2054930659.0851769</v>
      </c>
      <c r="D34" s="5">
        <v>2020</v>
      </c>
      <c r="E34" s="9">
        <v>364962345758.3327</v>
      </c>
      <c r="F34" s="10">
        <v>0</v>
      </c>
      <c r="H34" s="5">
        <v>2020</v>
      </c>
      <c r="I34" s="11">
        <f t="shared" ref="I34:I40" si="0">E34/M34</f>
        <v>97.67480876457283</v>
      </c>
      <c r="J34" s="10">
        <v>0</v>
      </c>
      <c r="L34" s="5">
        <v>2020</v>
      </c>
      <c r="M34" s="8">
        <v>3736504328.7467022</v>
      </c>
      <c r="N34" s="12">
        <v>0</v>
      </c>
      <c r="P34" s="5">
        <v>2020</v>
      </c>
      <c r="Q34" s="8">
        <v>0</v>
      </c>
      <c r="S34" s="5">
        <v>2020</v>
      </c>
      <c r="T34" s="8">
        <v>2168868.4564861557</v>
      </c>
    </row>
    <row r="35" spans="1:20" x14ac:dyDescent="0.25">
      <c r="A35" s="5">
        <v>2025</v>
      </c>
      <c r="B35" s="28">
        <v>1878204053.5492411</v>
      </c>
      <c r="D35" s="5">
        <v>2025</v>
      </c>
      <c r="E35" s="9">
        <v>334420187828.62231</v>
      </c>
      <c r="F35" s="10">
        <v>0</v>
      </c>
      <c r="H35" s="5">
        <v>2025</v>
      </c>
      <c r="I35" s="11">
        <f t="shared" si="0"/>
        <v>88.16598619977735</v>
      </c>
      <c r="J35" s="10">
        <v>0</v>
      </c>
      <c r="L35" s="5">
        <v>2025</v>
      </c>
      <c r="M35" s="8">
        <v>3793074883.446002</v>
      </c>
      <c r="N35" s="12">
        <v>0</v>
      </c>
      <c r="P35" s="5">
        <v>2025</v>
      </c>
      <c r="Q35" s="8">
        <v>0</v>
      </c>
      <c r="S35" s="5">
        <v>2025</v>
      </c>
      <c r="T35" s="8">
        <v>2467302.6799898073</v>
      </c>
    </row>
    <row r="36" spans="1:20" x14ac:dyDescent="0.25">
      <c r="A36" s="5">
        <v>2030</v>
      </c>
      <c r="B36" s="28">
        <v>1407873208.868629</v>
      </c>
      <c r="D36" s="5">
        <v>2030</v>
      </c>
      <c r="E36" s="9">
        <v>310890106832.91638</v>
      </c>
      <c r="F36" s="10">
        <v>0</v>
      </c>
      <c r="H36" s="5">
        <v>2030</v>
      </c>
      <c r="I36" s="11">
        <f t="shared" si="0"/>
        <v>80.703530595227008</v>
      </c>
      <c r="J36" s="10">
        <v>0</v>
      </c>
      <c r="L36" s="5">
        <v>2030</v>
      </c>
      <c r="M36" s="8">
        <v>3852249146.2263627</v>
      </c>
      <c r="N36" s="12">
        <v>0</v>
      </c>
      <c r="P36" s="5">
        <v>2030</v>
      </c>
      <c r="Q36" s="8">
        <v>0</v>
      </c>
      <c r="S36" s="5">
        <v>2030</v>
      </c>
      <c r="T36" s="8">
        <v>2959614.8020585901</v>
      </c>
    </row>
    <row r="37" spans="1:20" x14ac:dyDescent="0.25">
      <c r="A37" s="5">
        <v>2035</v>
      </c>
      <c r="B37" s="28">
        <v>952705598.154351</v>
      </c>
      <c r="D37" s="5">
        <v>2035</v>
      </c>
      <c r="E37" s="9">
        <v>299857707039.48962</v>
      </c>
      <c r="F37" s="10">
        <v>0</v>
      </c>
      <c r="H37" s="5">
        <v>2035</v>
      </c>
      <c r="I37" s="11">
        <f t="shared" si="0"/>
        <v>75.991180385427427</v>
      </c>
      <c r="J37" s="10">
        <v>0</v>
      </c>
      <c r="L37" s="5">
        <v>2035</v>
      </c>
      <c r="M37" s="8">
        <v>3945954063.5980477</v>
      </c>
      <c r="N37" s="12">
        <v>0</v>
      </c>
      <c r="P37" s="5">
        <v>2035</v>
      </c>
      <c r="Q37" s="8">
        <v>0</v>
      </c>
      <c r="S37" s="5">
        <v>2035</v>
      </c>
      <c r="T37" s="8">
        <v>3569468.6999483923</v>
      </c>
    </row>
    <row r="38" spans="1:20" x14ac:dyDescent="0.25">
      <c r="A38" s="5">
        <v>2040</v>
      </c>
      <c r="B38" s="28">
        <v>733713385.34109008</v>
      </c>
      <c r="D38" s="5">
        <v>2040</v>
      </c>
      <c r="E38" s="9">
        <v>295721020372.05182</v>
      </c>
      <c r="F38" s="10">
        <v>0</v>
      </c>
      <c r="H38" s="5">
        <v>2040</v>
      </c>
      <c r="I38" s="11">
        <f t="shared" si="0"/>
        <v>72.522284196241543</v>
      </c>
      <c r="J38" s="10">
        <v>0</v>
      </c>
      <c r="L38" s="5">
        <v>2040</v>
      </c>
      <c r="M38" s="8">
        <v>4077657283.5439939</v>
      </c>
      <c r="N38" s="12">
        <v>0</v>
      </c>
      <c r="P38" s="5">
        <v>2040</v>
      </c>
      <c r="Q38" s="8">
        <v>0</v>
      </c>
      <c r="S38" s="5">
        <v>2040</v>
      </c>
      <c r="T38" s="8">
        <v>4260262.4007720752</v>
      </c>
    </row>
    <row r="39" spans="1:20" x14ac:dyDescent="0.25">
      <c r="A39" s="5">
        <v>2045</v>
      </c>
      <c r="B39" s="28">
        <v>636244171.89524901</v>
      </c>
      <c r="D39" s="5">
        <v>2045</v>
      </c>
      <c r="E39" s="9">
        <v>294196694029.76898</v>
      </c>
      <c r="F39" s="10">
        <v>0</v>
      </c>
      <c r="H39" s="5">
        <v>2045</v>
      </c>
      <c r="I39" s="11">
        <f t="shared" si="0"/>
        <v>69.460254896791454</v>
      </c>
      <c r="J39" s="10">
        <v>0</v>
      </c>
      <c r="L39" s="5">
        <v>2045</v>
      </c>
      <c r="M39" s="8">
        <v>4235468102.8295312</v>
      </c>
      <c r="N39" s="12">
        <v>0</v>
      </c>
      <c r="P39" s="5">
        <v>2045</v>
      </c>
      <c r="Q39" s="8">
        <v>0</v>
      </c>
      <c r="S39" s="5">
        <v>2045</v>
      </c>
      <c r="T39" s="8">
        <v>4914831.0141355162</v>
      </c>
    </row>
    <row r="40" spans="1:20" x14ac:dyDescent="0.25">
      <c r="A40" s="5">
        <v>2050</v>
      </c>
      <c r="B40" s="29">
        <v>615568045.14637899</v>
      </c>
      <c r="D40" s="5">
        <v>2050</v>
      </c>
      <c r="E40" s="9">
        <v>295944934717.0874</v>
      </c>
      <c r="F40" s="10">
        <v>0</v>
      </c>
      <c r="H40" s="5">
        <v>2050</v>
      </c>
      <c r="I40" s="11">
        <f t="shared" si="0"/>
        <v>66.840680816995516</v>
      </c>
      <c r="J40" s="10">
        <v>0</v>
      </c>
      <c r="L40" s="5">
        <v>2050</v>
      </c>
      <c r="M40" s="8">
        <v>4427617000.6011934</v>
      </c>
      <c r="N40" s="12">
        <v>0</v>
      </c>
      <c r="P40" s="5">
        <v>2050</v>
      </c>
      <c r="Q40" s="8">
        <v>0</v>
      </c>
      <c r="S40" s="5">
        <v>2050</v>
      </c>
      <c r="T40" s="8">
        <v>5612490.735941614</v>
      </c>
    </row>
    <row r="42" spans="1:20" x14ac:dyDescent="0.25">
      <c r="H42" s="5">
        <v>2018</v>
      </c>
      <c r="I42" s="10">
        <f>I33*M33</f>
        <v>380759210306.91504</v>
      </c>
    </row>
    <row r="43" spans="1:20" x14ac:dyDescent="0.25">
      <c r="H43" s="5">
        <v>2020</v>
      </c>
      <c r="I43" s="10">
        <f t="shared" ref="I43:I49" si="1">I34*M34</f>
        <v>364962345758.3327</v>
      </c>
    </row>
    <row r="44" spans="1:20" x14ac:dyDescent="0.25">
      <c r="H44" s="5">
        <v>2025</v>
      </c>
      <c r="I44" s="10">
        <f t="shared" si="1"/>
        <v>334420187828.62231</v>
      </c>
    </row>
    <row r="45" spans="1:20" x14ac:dyDescent="0.25">
      <c r="H45" s="5">
        <v>2030</v>
      </c>
      <c r="I45" s="10">
        <f t="shared" si="1"/>
        <v>310890106832.91638</v>
      </c>
    </row>
    <row r="46" spans="1:20" x14ac:dyDescent="0.25">
      <c r="H46" s="5">
        <v>2035</v>
      </c>
      <c r="I46" s="10">
        <f t="shared" si="1"/>
        <v>299857707039.48962</v>
      </c>
    </row>
    <row r="47" spans="1:20" x14ac:dyDescent="0.25">
      <c r="H47" s="5">
        <v>2040</v>
      </c>
      <c r="I47" s="10">
        <f t="shared" si="1"/>
        <v>295721020372.05182</v>
      </c>
    </row>
    <row r="48" spans="1:20" x14ac:dyDescent="0.25">
      <c r="H48" s="5">
        <v>2045</v>
      </c>
      <c r="I48" s="10">
        <f t="shared" si="1"/>
        <v>294196694029.76898</v>
      </c>
    </row>
    <row r="49" spans="8:9" x14ac:dyDescent="0.25">
      <c r="H49" s="5">
        <v>2050</v>
      </c>
      <c r="I49" s="10">
        <f t="shared" si="1"/>
        <v>295944934717.0874</v>
      </c>
    </row>
  </sheetData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478B3-8E2A-3440-8AA0-717A325D97DF}">
  <dimension ref="A1:CR49"/>
  <sheetViews>
    <sheetView workbookViewId="0">
      <selection activeCell="B7" sqref="B7"/>
    </sheetView>
  </sheetViews>
  <sheetFormatPr baseColWidth="10" defaultColWidth="8.83203125" defaultRowHeight="17" x14ac:dyDescent="0.25"/>
  <cols>
    <col min="1" max="1" width="28.5" bestFit="1" customWidth="1"/>
    <col min="2" max="2" width="17.33203125" bestFit="1" customWidth="1"/>
    <col min="3" max="3" width="11.83203125" bestFit="1" customWidth="1"/>
    <col min="4" max="4" width="19.33203125" bestFit="1" customWidth="1"/>
    <col min="5" max="5" width="16.83203125" bestFit="1" customWidth="1"/>
    <col min="6" max="6" width="13.33203125" bestFit="1" customWidth="1"/>
    <col min="7" max="7" width="11.6640625" bestFit="1" customWidth="1"/>
    <col min="8" max="8" width="11" bestFit="1" customWidth="1"/>
    <col min="9" max="9" width="16.83203125" bestFit="1" customWidth="1"/>
    <col min="10" max="10" width="15.5" bestFit="1" customWidth="1"/>
    <col min="11" max="11" width="10.1640625" bestFit="1" customWidth="1"/>
    <col min="12" max="12" width="15.83203125" bestFit="1" customWidth="1"/>
    <col min="13" max="13" width="13.33203125" bestFit="1" customWidth="1"/>
    <col min="14" max="14" width="12.1640625" bestFit="1" customWidth="1"/>
    <col min="15" max="15" width="10" bestFit="1" customWidth="1"/>
    <col min="16" max="16" width="23.33203125" bestFit="1" customWidth="1"/>
    <col min="17" max="17" width="18.33203125" bestFit="1" customWidth="1"/>
    <col min="18" max="18" width="19" bestFit="1" customWidth="1"/>
    <col min="19" max="19" width="14.5" bestFit="1" customWidth="1"/>
    <col min="20" max="20" width="17.1640625" bestFit="1" customWidth="1"/>
    <col min="21" max="96" width="15.6640625" style="1" customWidth="1"/>
    <col min="97" max="201" width="15.6640625" customWidth="1"/>
  </cols>
  <sheetData>
    <row r="1" spans="1:20" x14ac:dyDescent="0.25">
      <c r="A1" s="5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11</v>
      </c>
      <c r="J2" s="32" t="s">
        <v>50</v>
      </c>
      <c r="K2" s="32" t="s">
        <v>51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10</v>
      </c>
      <c r="Q2" s="32" t="s">
        <v>52</v>
      </c>
      <c r="R2" s="32" t="s">
        <v>53</v>
      </c>
      <c r="S2" s="2" t="s">
        <v>54</v>
      </c>
      <c r="T2" s="2" t="s">
        <v>20</v>
      </c>
    </row>
    <row r="3" spans="1:20" x14ac:dyDescent="0.25">
      <c r="A3" s="13">
        <v>2018</v>
      </c>
      <c r="B3" s="6">
        <v>261924.9</v>
      </c>
      <c r="C3" s="6">
        <v>384177.4</v>
      </c>
      <c r="D3" s="6">
        <v>192114</v>
      </c>
      <c r="E3" s="6">
        <v>108179.427</v>
      </c>
      <c r="F3" s="6">
        <v>79408.3</v>
      </c>
      <c r="G3" s="6">
        <v>94674.3</v>
      </c>
      <c r="H3" s="6">
        <v>30</v>
      </c>
      <c r="I3" s="6">
        <v>31709.599999999999</v>
      </c>
      <c r="J3" s="6">
        <v>23075.7</v>
      </c>
      <c r="K3" s="6">
        <v>265370.55200000003</v>
      </c>
      <c r="L3" s="6">
        <v>19026.5</v>
      </c>
      <c r="M3" s="6">
        <v>0</v>
      </c>
      <c r="N3" s="6">
        <v>0</v>
      </c>
      <c r="O3" s="6">
        <v>0</v>
      </c>
      <c r="P3" s="6">
        <v>29789.23</v>
      </c>
      <c r="Q3" s="6">
        <v>0</v>
      </c>
      <c r="R3" s="6">
        <v>0</v>
      </c>
      <c r="S3" s="6">
        <v>1356.143525</v>
      </c>
      <c r="T3" s="27">
        <v>641457.54096999997</v>
      </c>
    </row>
    <row r="4" spans="1:20" x14ac:dyDescent="0.25">
      <c r="A4" s="13">
        <v>2020</v>
      </c>
      <c r="B4" s="6">
        <v>244283.12899999999</v>
      </c>
      <c r="C4" s="6">
        <v>366133.93000000011</v>
      </c>
      <c r="D4" s="6">
        <v>174472.43299999999</v>
      </c>
      <c r="E4" s="6">
        <v>84119.875999999989</v>
      </c>
      <c r="F4" s="6">
        <v>81723.404999999999</v>
      </c>
      <c r="G4" s="6">
        <v>107389.651</v>
      </c>
      <c r="H4" s="6">
        <v>3691.1219999999998</v>
      </c>
      <c r="I4" s="6">
        <v>49021.908000000003</v>
      </c>
      <c r="J4" s="6">
        <v>24719.327000000001</v>
      </c>
      <c r="K4" s="6">
        <v>265754.46799999999</v>
      </c>
      <c r="L4" s="6">
        <v>19026.669999999998</v>
      </c>
      <c r="M4" s="6">
        <v>0</v>
      </c>
      <c r="N4" s="6">
        <v>0</v>
      </c>
      <c r="O4" s="6">
        <v>0</v>
      </c>
      <c r="P4" s="6">
        <v>55185.913999999997</v>
      </c>
      <c r="Q4" s="6">
        <v>7608.7899999999991</v>
      </c>
      <c r="R4" s="6">
        <v>9055.777</v>
      </c>
      <c r="S4" s="6">
        <v>17266.820335</v>
      </c>
      <c r="T4" s="27">
        <v>646453.31080699991</v>
      </c>
    </row>
    <row r="5" spans="1:20" x14ac:dyDescent="0.25">
      <c r="A5" s="13">
        <v>2025</v>
      </c>
      <c r="B5" s="6">
        <v>173926.64199999999</v>
      </c>
      <c r="C5" s="6">
        <v>294424.01500000001</v>
      </c>
      <c r="D5" s="6">
        <v>104119.281</v>
      </c>
      <c r="E5" s="6">
        <v>60823.03</v>
      </c>
      <c r="F5" s="6">
        <v>82397.452000000005</v>
      </c>
      <c r="G5" s="6">
        <v>165549.625</v>
      </c>
      <c r="H5" s="6">
        <v>8134.9889999999996</v>
      </c>
      <c r="I5" s="6">
        <v>114544.16099999999</v>
      </c>
      <c r="J5" s="6">
        <v>29514.164000000001</v>
      </c>
      <c r="K5" s="6">
        <v>266311.47200000001</v>
      </c>
      <c r="L5" s="6">
        <v>19027.397000000001</v>
      </c>
      <c r="M5" s="6">
        <v>0</v>
      </c>
      <c r="N5" s="6">
        <v>0</v>
      </c>
      <c r="O5" s="6">
        <v>0</v>
      </c>
      <c r="P5" s="6">
        <v>68180.37</v>
      </c>
      <c r="Q5" s="6">
        <v>29950.168000000009</v>
      </c>
      <c r="R5" s="6">
        <v>95545.752000000008</v>
      </c>
      <c r="S5" s="6">
        <v>17508.90830000001</v>
      </c>
      <c r="T5" s="27">
        <v>651405.95606600004</v>
      </c>
    </row>
    <row r="6" spans="1:20" x14ac:dyDescent="0.25">
      <c r="A6" s="13">
        <v>2030</v>
      </c>
      <c r="B6" s="6">
        <v>84147.406999999992</v>
      </c>
      <c r="C6" s="6">
        <v>332072.14799999999</v>
      </c>
      <c r="D6" s="6">
        <v>26709.944</v>
      </c>
      <c r="E6" s="6">
        <v>60764.962</v>
      </c>
      <c r="F6" s="6">
        <v>82471.502999999997</v>
      </c>
      <c r="G6" s="6">
        <v>238300.08199999999</v>
      </c>
      <c r="H6" s="6">
        <v>15599.790999999999</v>
      </c>
      <c r="I6" s="6">
        <v>191333.02900000001</v>
      </c>
      <c r="J6" s="6">
        <v>32215.946000000011</v>
      </c>
      <c r="K6" s="6">
        <v>268383.68800000008</v>
      </c>
      <c r="L6" s="6">
        <v>19030.921999999999</v>
      </c>
      <c r="M6" s="6">
        <v>0</v>
      </c>
      <c r="N6" s="6">
        <v>0</v>
      </c>
      <c r="O6" s="6">
        <v>0</v>
      </c>
      <c r="P6" s="6">
        <v>93893.706999999995</v>
      </c>
      <c r="Q6" s="6">
        <v>61768.805</v>
      </c>
      <c r="R6" s="6">
        <v>365259.75000000012</v>
      </c>
      <c r="S6" s="6">
        <v>29319.810665000001</v>
      </c>
      <c r="T6" s="27">
        <v>660765.10366300005</v>
      </c>
    </row>
    <row r="7" spans="1:20" x14ac:dyDescent="0.25">
      <c r="A7" s="13">
        <v>2035</v>
      </c>
      <c r="B7" s="6">
        <v>11458.321</v>
      </c>
      <c r="C7" s="6">
        <v>354227.43300000002</v>
      </c>
      <c r="D7" s="6">
        <v>25599.458999999999</v>
      </c>
      <c r="E7" s="6">
        <v>60762.087</v>
      </c>
      <c r="F7" s="6">
        <v>82764.021999999997</v>
      </c>
      <c r="G7" s="6">
        <v>331203.80499999999</v>
      </c>
      <c r="H7" s="6">
        <v>22998.384999999998</v>
      </c>
      <c r="I7" s="6">
        <v>289422.86599999998</v>
      </c>
      <c r="J7" s="6">
        <v>38097.321000000011</v>
      </c>
      <c r="K7" s="6">
        <v>292674.533</v>
      </c>
      <c r="L7" s="6">
        <v>19052.784</v>
      </c>
      <c r="M7" s="6">
        <v>0</v>
      </c>
      <c r="N7" s="6">
        <v>0</v>
      </c>
      <c r="O7" s="6">
        <v>0</v>
      </c>
      <c r="P7" s="6">
        <v>117752.455</v>
      </c>
      <c r="Q7" s="6">
        <v>93570.308999999994</v>
      </c>
      <c r="R7" s="6">
        <v>712405.34200000006</v>
      </c>
      <c r="S7" s="6">
        <v>21064.245156000001</v>
      </c>
      <c r="T7" s="27">
        <v>690985.52538800007</v>
      </c>
    </row>
    <row r="8" spans="1:20" x14ac:dyDescent="0.25">
      <c r="A8" s="13">
        <v>2040</v>
      </c>
      <c r="B8" s="6">
        <v>274.63400000000001</v>
      </c>
      <c r="C8" s="6">
        <v>339907.84000000003</v>
      </c>
      <c r="D8" s="6">
        <v>10424.071</v>
      </c>
      <c r="E8" s="6">
        <v>60523.964999999997</v>
      </c>
      <c r="F8" s="6">
        <v>82763.921999999991</v>
      </c>
      <c r="G8" s="6">
        <v>445669.63900000002</v>
      </c>
      <c r="H8" s="6">
        <v>23999.474999999999</v>
      </c>
      <c r="I8" s="6">
        <v>362921.24400000001</v>
      </c>
      <c r="J8" s="6">
        <v>51965.548000000003</v>
      </c>
      <c r="K8" s="6">
        <v>411277.22100000002</v>
      </c>
      <c r="L8" s="6">
        <v>19055.649000000001</v>
      </c>
      <c r="M8" s="6">
        <v>0</v>
      </c>
      <c r="N8" s="6">
        <v>0</v>
      </c>
      <c r="O8" s="6">
        <v>0</v>
      </c>
      <c r="P8" s="6">
        <v>141271.932</v>
      </c>
      <c r="Q8" s="6">
        <v>118026.927</v>
      </c>
      <c r="R8" s="6">
        <v>1043318.787</v>
      </c>
      <c r="S8" s="6">
        <v>12895.261676</v>
      </c>
      <c r="T8" s="27">
        <v>715051.09951199999</v>
      </c>
    </row>
    <row r="9" spans="1:20" x14ac:dyDescent="0.25">
      <c r="A9" s="13">
        <v>2045</v>
      </c>
      <c r="B9" s="6">
        <v>221.12799999999999</v>
      </c>
      <c r="C9" s="6">
        <v>327653.054</v>
      </c>
      <c r="D9" s="6">
        <v>10461.35</v>
      </c>
      <c r="E9" s="6">
        <v>52367.425000000003</v>
      </c>
      <c r="F9" s="6">
        <v>82766.798999999999</v>
      </c>
      <c r="G9" s="6">
        <v>507882.446</v>
      </c>
      <c r="H9" s="6">
        <v>23998.981</v>
      </c>
      <c r="I9" s="6">
        <v>408234.11499999999</v>
      </c>
      <c r="J9" s="6">
        <v>73219.026000000013</v>
      </c>
      <c r="K9" s="6">
        <v>658986.53100000008</v>
      </c>
      <c r="L9" s="6">
        <v>19056.601999999999</v>
      </c>
      <c r="M9" s="6">
        <v>0</v>
      </c>
      <c r="N9" s="6">
        <v>0</v>
      </c>
      <c r="O9" s="6">
        <v>0</v>
      </c>
      <c r="P9" s="6">
        <v>158159.427</v>
      </c>
      <c r="Q9" s="6">
        <v>140294.25700000001</v>
      </c>
      <c r="R9" s="6">
        <v>1415581.5330000001</v>
      </c>
      <c r="S9" s="6">
        <v>7121.8462660000014</v>
      </c>
      <c r="T9" s="27">
        <v>745902.40582699981</v>
      </c>
    </row>
    <row r="10" spans="1:20" x14ac:dyDescent="0.25">
      <c r="A10" s="13">
        <v>2050</v>
      </c>
      <c r="B10" s="6">
        <v>199.41200000000001</v>
      </c>
      <c r="C10" s="6">
        <v>327342.01199999999</v>
      </c>
      <c r="D10" s="6">
        <v>8748.5</v>
      </c>
      <c r="E10" s="6">
        <v>35897.591</v>
      </c>
      <c r="F10" s="6">
        <v>82766.914000000004</v>
      </c>
      <c r="G10" s="6">
        <v>571550.55000000005</v>
      </c>
      <c r="H10" s="6">
        <v>23998.522000000001</v>
      </c>
      <c r="I10" s="6">
        <v>442511.20799999998</v>
      </c>
      <c r="J10" s="6">
        <v>106796.321</v>
      </c>
      <c r="K10" s="6">
        <v>1311394.669</v>
      </c>
      <c r="L10" s="6">
        <v>19058.636999999999</v>
      </c>
      <c r="M10" s="6">
        <v>0</v>
      </c>
      <c r="N10" s="6">
        <v>0</v>
      </c>
      <c r="O10" s="6">
        <v>0</v>
      </c>
      <c r="P10" s="6">
        <v>171128.50099999999</v>
      </c>
      <c r="Q10" s="6">
        <v>161123.796</v>
      </c>
      <c r="R10" s="6">
        <v>2017323.3970000001</v>
      </c>
      <c r="S10" s="6">
        <v>5937.0166749999989</v>
      </c>
      <c r="T10" s="27">
        <v>797305.9258790001</v>
      </c>
    </row>
    <row r="11" spans="1:20" x14ac:dyDescent="0.25">
      <c r="A11" s="5" t="s">
        <v>21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A12" s="2" t="s">
        <v>1</v>
      </c>
      <c r="B12" s="2" t="s">
        <v>2</v>
      </c>
      <c r="C12" s="2" t="s">
        <v>3</v>
      </c>
      <c r="D12" s="2" t="s">
        <v>4</v>
      </c>
      <c r="E12" s="2" t="s">
        <v>5</v>
      </c>
      <c r="F12" s="2" t="s">
        <v>6</v>
      </c>
      <c r="G12" s="2" t="s">
        <v>7</v>
      </c>
      <c r="H12" s="2" t="s">
        <v>8</v>
      </c>
      <c r="I12" s="2" t="s">
        <v>9</v>
      </c>
      <c r="J12" s="2" t="s">
        <v>10</v>
      </c>
      <c r="K12" s="2" t="s">
        <v>11</v>
      </c>
      <c r="L12" s="2" t="s">
        <v>12</v>
      </c>
      <c r="M12" s="2" t="s">
        <v>13</v>
      </c>
      <c r="N12" s="2" t="s">
        <v>14</v>
      </c>
      <c r="O12" s="2" t="s">
        <v>15</v>
      </c>
      <c r="P12" s="2" t="s">
        <v>16</v>
      </c>
      <c r="Q12" s="2" t="s">
        <v>17</v>
      </c>
      <c r="R12" s="2" t="s">
        <v>18</v>
      </c>
      <c r="S12" s="2" t="s">
        <v>19</v>
      </c>
      <c r="T12" s="2" t="s">
        <v>20</v>
      </c>
    </row>
    <row r="13" spans="1:20" x14ac:dyDescent="0.25">
      <c r="A13" s="13">
        <v>2018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</row>
    <row r="14" spans="1:20" x14ac:dyDescent="0.25">
      <c r="A14" s="13">
        <v>2020</v>
      </c>
      <c r="B14" s="14">
        <v>0</v>
      </c>
      <c r="C14" s="14">
        <v>0.44322922295471751</v>
      </c>
      <c r="D14" s="14">
        <v>-0.40000000000000008</v>
      </c>
      <c r="E14" s="14">
        <v>0.1047733885102238</v>
      </c>
      <c r="F14" s="14">
        <v>0</v>
      </c>
      <c r="G14" s="14">
        <v>0</v>
      </c>
      <c r="H14" s="14">
        <v>2.0247286863560279E-3</v>
      </c>
      <c r="I14" s="14">
        <v>0</v>
      </c>
      <c r="J14" s="14">
        <v>0.21916570482552769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9.7487828627069832E-3</v>
      </c>
      <c r="R14" s="14">
        <v>-8.6012757580680513E-2</v>
      </c>
      <c r="S14" s="14">
        <v>1.4712877100407831E-2</v>
      </c>
      <c r="T14" s="14">
        <v>-2.5912929383535071E-3</v>
      </c>
    </row>
    <row r="15" spans="1:20" x14ac:dyDescent="0.25">
      <c r="A15" s="13">
        <v>2025</v>
      </c>
      <c r="B15" s="14">
        <v>-0.4808896499704402</v>
      </c>
      <c r="C15" s="14">
        <v>-0.13223084405057819</v>
      </c>
      <c r="D15" s="14">
        <v>-1</v>
      </c>
      <c r="E15" s="14">
        <v>1.2522718928919181</v>
      </c>
      <c r="F15" s="14">
        <v>0</v>
      </c>
      <c r="G15" s="14">
        <v>0</v>
      </c>
      <c r="H15" s="14">
        <v>0.77121591706711312</v>
      </c>
      <c r="I15" s="14">
        <v>0</v>
      </c>
      <c r="J15" s="14">
        <v>1.4894372354936869</v>
      </c>
      <c r="K15" s="14">
        <v>2.8073601201652271E-2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0.53066644087887904</v>
      </c>
      <c r="R15" s="14">
        <v>-0.32039002675049921</v>
      </c>
      <c r="S15" s="14">
        <v>5.7647367845208609E-2</v>
      </c>
      <c r="T15" s="14">
        <v>1.19088185600102E-3</v>
      </c>
    </row>
    <row r="16" spans="1:20" x14ac:dyDescent="0.25">
      <c r="A16" s="13">
        <v>2030</v>
      </c>
      <c r="B16" s="14">
        <v>-1</v>
      </c>
      <c r="C16" s="14">
        <v>0.37686134226737272</v>
      </c>
      <c r="D16" s="14">
        <v>-1</v>
      </c>
      <c r="E16" s="14">
        <v>2.488609959104187</v>
      </c>
      <c r="F16" s="14">
        <v>0</v>
      </c>
      <c r="G16" s="14">
        <v>0</v>
      </c>
      <c r="H16" s="14">
        <v>1.7276931591166791</v>
      </c>
      <c r="I16" s="14">
        <v>0</v>
      </c>
      <c r="J16" s="14">
        <v>3.4289869772539139</v>
      </c>
      <c r="K16" s="14">
        <v>1.7633589936162219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1.3416121248041999</v>
      </c>
      <c r="R16" s="14">
        <v>-0.32878362664380972</v>
      </c>
      <c r="S16" s="14">
        <v>0.1139001709641559</v>
      </c>
      <c r="T16" s="14">
        <v>0.10452157180118719</v>
      </c>
    </row>
    <row r="17" spans="1:20" x14ac:dyDescent="0.25">
      <c r="A17" s="13">
        <v>2035</v>
      </c>
      <c r="B17" s="14">
        <v>-1</v>
      </c>
      <c r="C17" s="14">
        <v>0.62809186209877876</v>
      </c>
      <c r="D17" s="14">
        <v>-1</v>
      </c>
      <c r="E17" s="14">
        <v>3.247741370983448</v>
      </c>
      <c r="F17" s="14">
        <v>0</v>
      </c>
      <c r="G17" s="14">
        <v>0</v>
      </c>
      <c r="H17" s="14">
        <v>2.112404567787916</v>
      </c>
      <c r="I17" s="14">
        <v>0</v>
      </c>
      <c r="J17" s="14">
        <v>6.0467843416148828</v>
      </c>
      <c r="K17" s="14">
        <v>1.7633589936162219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2.122524871935989</v>
      </c>
      <c r="R17" s="14">
        <v>-0.26489760104837667</v>
      </c>
      <c r="S17" s="14">
        <v>0.26471225070511251</v>
      </c>
      <c r="T17" s="14">
        <v>0.31035141193675592</v>
      </c>
    </row>
    <row r="18" spans="1:20" x14ac:dyDescent="0.25">
      <c r="A18" s="13">
        <v>2040</v>
      </c>
      <c r="B18" s="14">
        <v>-1</v>
      </c>
      <c r="C18" s="14">
        <v>0.86760034583378354</v>
      </c>
      <c r="D18" s="14">
        <v>-1</v>
      </c>
      <c r="E18" s="14">
        <v>4.8995644167478094</v>
      </c>
      <c r="F18" s="14">
        <v>0</v>
      </c>
      <c r="G18" s="14">
        <v>0</v>
      </c>
      <c r="H18" s="14">
        <v>3.5863244425247021</v>
      </c>
      <c r="I18" s="14">
        <v>0</v>
      </c>
      <c r="J18" s="14">
        <v>7.5372358823095071</v>
      </c>
      <c r="K18" s="14">
        <v>3.547930904994367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3.5568158841708648</v>
      </c>
      <c r="R18" s="14">
        <v>-0.2276013003206</v>
      </c>
      <c r="S18" s="14">
        <v>0.49606185277706077</v>
      </c>
      <c r="T18" s="14">
        <v>0.66595424641722767</v>
      </c>
    </row>
    <row r="19" spans="1:20" x14ac:dyDescent="0.25">
      <c r="A19" s="13">
        <v>2045</v>
      </c>
      <c r="B19" s="14">
        <v>-1</v>
      </c>
      <c r="C19" s="14">
        <v>-1</v>
      </c>
      <c r="D19" s="14">
        <v>-0.85370706302299726</v>
      </c>
      <c r="E19" s="14">
        <v>29.798816911392411</v>
      </c>
      <c r="F19" s="14">
        <v>0</v>
      </c>
      <c r="G19" s="14">
        <v>0</v>
      </c>
      <c r="H19" s="14">
        <v>7.8529555639544313</v>
      </c>
      <c r="I19" s="14">
        <v>0</v>
      </c>
      <c r="J19" s="14">
        <v>8.759856442781139</v>
      </c>
      <c r="K19" s="14">
        <v>26.341154712729999</v>
      </c>
      <c r="L19" s="14">
        <v>0</v>
      </c>
      <c r="M19" s="14">
        <v>0.125</v>
      </c>
      <c r="N19" s="14">
        <v>0</v>
      </c>
      <c r="O19" s="14">
        <v>0</v>
      </c>
      <c r="P19" s="14">
        <v>0</v>
      </c>
      <c r="Q19" s="14">
        <v>39.533448202870332</v>
      </c>
      <c r="R19" s="14">
        <v>0.31607159844757238</v>
      </c>
      <c r="S19" s="14">
        <v>0.69162538721669187</v>
      </c>
      <c r="T19" s="14">
        <v>1.9231277253415311</v>
      </c>
    </row>
    <row r="20" spans="1:20" x14ac:dyDescent="0.25">
      <c r="A20" s="13">
        <v>2050</v>
      </c>
      <c r="B20" s="14">
        <v>-1</v>
      </c>
      <c r="C20" s="14">
        <v>-1</v>
      </c>
      <c r="D20" s="14">
        <v>-0.56112118906899178</v>
      </c>
      <c r="E20" s="14">
        <v>32.263245698149952</v>
      </c>
      <c r="F20" s="14">
        <v>0</v>
      </c>
      <c r="G20" s="14">
        <v>0</v>
      </c>
      <c r="H20" s="14">
        <v>7.8908835915987252</v>
      </c>
      <c r="I20" s="14">
        <v>0</v>
      </c>
      <c r="J20" s="14">
        <v>9.8900236671213548</v>
      </c>
      <c r="K20" s="14">
        <v>26.341154712729999</v>
      </c>
      <c r="L20" s="14">
        <v>0</v>
      </c>
      <c r="M20" s="14">
        <v>0.125</v>
      </c>
      <c r="N20" s="14">
        <v>0</v>
      </c>
      <c r="O20" s="14">
        <v>0</v>
      </c>
      <c r="P20" s="14">
        <v>0</v>
      </c>
      <c r="Q20" s="14">
        <v>40.752716311756487</v>
      </c>
      <c r="R20" s="14">
        <v>0.25522075297897667</v>
      </c>
      <c r="S20" s="14">
        <v>0.85280326510635784</v>
      </c>
      <c r="T20" s="14">
        <v>2.1772745665970938</v>
      </c>
    </row>
    <row r="21" spans="1:20" x14ac:dyDescent="0.25">
      <c r="A21" s="5" t="s">
        <v>22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A22" s="2" t="s">
        <v>1</v>
      </c>
      <c r="B22" s="2" t="s">
        <v>2</v>
      </c>
      <c r="C22" s="2" t="s">
        <v>3</v>
      </c>
      <c r="D22" s="2" t="s">
        <v>4</v>
      </c>
      <c r="E22" s="2" t="s">
        <v>5</v>
      </c>
      <c r="F22" s="2" t="s">
        <v>6</v>
      </c>
      <c r="G22" s="2" t="s">
        <v>7</v>
      </c>
      <c r="H22" s="2" t="s">
        <v>8</v>
      </c>
      <c r="I22" s="2" t="s">
        <v>9</v>
      </c>
      <c r="J22" s="2" t="s">
        <v>10</v>
      </c>
      <c r="K22" s="2" t="s">
        <v>11</v>
      </c>
      <c r="L22" s="2" t="s">
        <v>12</v>
      </c>
      <c r="M22" s="2" t="s">
        <v>13</v>
      </c>
      <c r="N22" s="2" t="s">
        <v>14</v>
      </c>
      <c r="O22" s="2" t="s">
        <v>15</v>
      </c>
      <c r="P22" s="2" t="s">
        <v>16</v>
      </c>
      <c r="Q22" s="2" t="s">
        <v>48</v>
      </c>
      <c r="R22" s="2"/>
      <c r="S22" s="2"/>
      <c r="T22" s="2"/>
    </row>
    <row r="23" spans="1:20" ht="19" x14ac:dyDescent="0.25">
      <c r="A23" s="13">
        <v>2018</v>
      </c>
      <c r="B23" s="26">
        <v>1234745462.84571</v>
      </c>
      <c r="C23" s="26">
        <v>1104667473.185797</v>
      </c>
      <c r="D23" s="26">
        <v>49278937.611996926</v>
      </c>
      <c r="E23" s="26">
        <v>11843369.548650039</v>
      </c>
      <c r="F23" s="26">
        <v>832192645.13483882</v>
      </c>
      <c r="G23" s="26">
        <v>289909681.48692769</v>
      </c>
      <c r="H23" s="26">
        <v>293698910.6004318</v>
      </c>
      <c r="I23" s="26">
        <v>96733.234397999287</v>
      </c>
      <c r="J23" s="26">
        <v>42710588.031292044</v>
      </c>
      <c r="K23" s="26">
        <v>59690987.701063097</v>
      </c>
      <c r="L23" s="26">
        <v>0</v>
      </c>
      <c r="M23" s="26">
        <v>162186679.05150509</v>
      </c>
      <c r="N23" s="26">
        <v>0</v>
      </c>
      <c r="O23" s="26">
        <v>0</v>
      </c>
      <c r="P23" s="26">
        <v>0</v>
      </c>
      <c r="Q23" s="6">
        <v>2962161.4753530035</v>
      </c>
      <c r="R23" s="2"/>
      <c r="S23" s="6">
        <v>0</v>
      </c>
      <c r="T23" s="2"/>
    </row>
    <row r="24" spans="1:20" ht="19" x14ac:dyDescent="0.25">
      <c r="A24" s="13">
        <v>2020</v>
      </c>
      <c r="B24" s="26">
        <v>1585958816.7205789</v>
      </c>
      <c r="C24" s="26">
        <v>1044062641.043225</v>
      </c>
      <c r="D24" s="26">
        <v>47809002.226743042</v>
      </c>
      <c r="E24" s="26">
        <v>18692723.49245397</v>
      </c>
      <c r="F24" s="26">
        <v>649749329.97931302</v>
      </c>
      <c r="G24" s="26">
        <v>304795449.78679162</v>
      </c>
      <c r="H24" s="26">
        <v>364073436.80417329</v>
      </c>
      <c r="I24" s="26">
        <v>12372770.175654011</v>
      </c>
      <c r="J24" s="26">
        <v>75840131.591710672</v>
      </c>
      <c r="K24" s="26">
        <v>92237647.877379939</v>
      </c>
      <c r="L24" s="26">
        <v>0</v>
      </c>
      <c r="M24" s="26">
        <v>161838020.58776999</v>
      </c>
      <c r="N24" s="26">
        <v>0</v>
      </c>
      <c r="O24" s="26">
        <v>0</v>
      </c>
      <c r="P24" s="26">
        <v>0</v>
      </c>
      <c r="Q24" s="6">
        <v>2271866.0356889986</v>
      </c>
      <c r="R24" s="2"/>
      <c r="S24" s="6">
        <v>0</v>
      </c>
      <c r="T24" s="2"/>
    </row>
    <row r="25" spans="1:20" ht="19" x14ac:dyDescent="0.25">
      <c r="A25" s="13">
        <v>2025</v>
      </c>
      <c r="B25" s="26">
        <v>1354117312.396533</v>
      </c>
      <c r="C25" s="26">
        <v>1137901421.391525</v>
      </c>
      <c r="D25" s="26">
        <v>52572756.807390243</v>
      </c>
      <c r="E25" s="26">
        <v>42179137.670249939</v>
      </c>
      <c r="F25" s="26">
        <v>475620888.2544288</v>
      </c>
      <c r="G25" s="26">
        <v>308688207.84784633</v>
      </c>
      <c r="H25" s="26">
        <v>572328260.18983424</v>
      </c>
      <c r="I25" s="26">
        <v>24568960.828139089</v>
      </c>
      <c r="J25" s="26">
        <v>92729081.580015019</v>
      </c>
      <c r="K25" s="26">
        <v>214884969.46360701</v>
      </c>
      <c r="L25" s="26">
        <v>0</v>
      </c>
      <c r="M25" s="26">
        <v>162121462.11687791</v>
      </c>
      <c r="N25" s="26">
        <v>0</v>
      </c>
      <c r="O25" s="26">
        <v>0</v>
      </c>
      <c r="P25" s="26">
        <v>0</v>
      </c>
      <c r="Q25" s="6">
        <v>2033788.7853330004</v>
      </c>
      <c r="R25" s="2"/>
      <c r="S25" s="6">
        <v>467.40599999999995</v>
      </c>
      <c r="T25" s="2"/>
    </row>
    <row r="26" spans="1:20" ht="19" x14ac:dyDescent="0.25">
      <c r="A26" s="13">
        <v>2030</v>
      </c>
      <c r="B26" s="26">
        <v>642821225.5700103</v>
      </c>
      <c r="C26" s="26">
        <v>1490388385.4798491</v>
      </c>
      <c r="D26" s="26">
        <v>9425478.5600719452</v>
      </c>
      <c r="E26" s="26">
        <v>66934643.679704092</v>
      </c>
      <c r="F26" s="26">
        <v>475142994.00818032</v>
      </c>
      <c r="G26" s="26">
        <v>309121951.04390138</v>
      </c>
      <c r="H26" s="26">
        <v>818974452.79661882</v>
      </c>
      <c r="I26" s="26">
        <v>41209958.943799064</v>
      </c>
      <c r="J26" s="26">
        <v>127695332.8772534</v>
      </c>
      <c r="K26" s="26">
        <v>347420737.48952383</v>
      </c>
      <c r="L26" s="26">
        <v>0</v>
      </c>
      <c r="M26" s="26">
        <v>162020602.93646279</v>
      </c>
      <c r="N26" s="26">
        <v>0</v>
      </c>
      <c r="O26" s="26">
        <v>0</v>
      </c>
      <c r="P26" s="26">
        <v>0</v>
      </c>
      <c r="Q26" s="6">
        <v>3727867.5157080144</v>
      </c>
      <c r="R26" s="2"/>
      <c r="S26" s="6">
        <v>729150.20900000038</v>
      </c>
      <c r="T26" s="2"/>
    </row>
    <row r="27" spans="1:20" ht="19" x14ac:dyDescent="0.25">
      <c r="A27" s="13">
        <v>2035</v>
      </c>
      <c r="B27" s="26">
        <v>82282324.323055059</v>
      </c>
      <c r="C27" s="26">
        <v>1595889456.001662</v>
      </c>
      <c r="D27" s="26">
        <v>20455132.517379031</v>
      </c>
      <c r="E27" s="26">
        <v>106730279.96745621</v>
      </c>
      <c r="F27" s="26">
        <v>473623370.95132148</v>
      </c>
      <c r="G27" s="26">
        <v>310618613.80835998</v>
      </c>
      <c r="H27" s="26">
        <v>1130169842.4357669</v>
      </c>
      <c r="I27" s="26">
        <v>58283282.567291029</v>
      </c>
      <c r="J27" s="26">
        <v>158962292.33130711</v>
      </c>
      <c r="K27" s="26">
        <v>522350264.03874463</v>
      </c>
      <c r="L27" s="26">
        <v>0</v>
      </c>
      <c r="M27" s="26">
        <v>161619869.7664791</v>
      </c>
      <c r="N27" s="26">
        <v>0</v>
      </c>
      <c r="O27" s="26">
        <v>0</v>
      </c>
      <c r="P27" s="26">
        <v>0</v>
      </c>
      <c r="Q27" s="6">
        <v>20852110.765557051</v>
      </c>
      <c r="R27" s="2"/>
      <c r="S27" s="6">
        <v>673999.07000000007</v>
      </c>
      <c r="T27" s="2"/>
    </row>
    <row r="28" spans="1:20" ht="19" x14ac:dyDescent="0.25">
      <c r="A28" s="13">
        <v>2040</v>
      </c>
      <c r="B28" s="26">
        <v>1648115.589649997</v>
      </c>
      <c r="C28" s="26">
        <v>1337213160.20365</v>
      </c>
      <c r="D28" s="26">
        <v>10673512.198990021</v>
      </c>
      <c r="E28" s="26">
        <v>163268114.49589941</v>
      </c>
      <c r="F28" s="26">
        <v>467294116.110717</v>
      </c>
      <c r="G28" s="26">
        <v>310619949.57638258</v>
      </c>
      <c r="H28" s="26">
        <v>1470561964.511992</v>
      </c>
      <c r="I28" s="26">
        <v>60500918.091766097</v>
      </c>
      <c r="J28" s="26">
        <v>187271292.66588089</v>
      </c>
      <c r="K28" s="26">
        <v>646748898.08311427</v>
      </c>
      <c r="L28" s="26">
        <v>0</v>
      </c>
      <c r="M28" s="26">
        <v>159689208.972128</v>
      </c>
      <c r="N28" s="26">
        <v>0</v>
      </c>
      <c r="O28" s="26">
        <v>0</v>
      </c>
      <c r="P28" s="26">
        <v>0</v>
      </c>
      <c r="Q28" s="6">
        <v>86378335.250953153</v>
      </c>
      <c r="R28" s="2"/>
      <c r="S28" s="6">
        <v>2486978.8650000012</v>
      </c>
      <c r="T28" s="2"/>
    </row>
    <row r="29" spans="1:20" ht="19" x14ac:dyDescent="0.25">
      <c r="A29" s="13">
        <v>2045</v>
      </c>
      <c r="B29" s="26">
        <v>1192941.4777290029</v>
      </c>
      <c r="C29" s="26">
        <v>1286568796.1994159</v>
      </c>
      <c r="D29" s="26">
        <v>11482696.310098959</v>
      </c>
      <c r="E29" s="26">
        <v>211865458.00541309</v>
      </c>
      <c r="F29" s="26">
        <v>403151536.98930538</v>
      </c>
      <c r="G29" s="26">
        <v>310634121.97568369</v>
      </c>
      <c r="H29" s="26">
        <v>1662653221.428371</v>
      </c>
      <c r="I29" s="26">
        <v>60498347.340149097</v>
      </c>
      <c r="J29" s="26">
        <v>207936287.11075571</v>
      </c>
      <c r="K29" s="26">
        <v>723176548.81477439</v>
      </c>
      <c r="L29" s="26">
        <v>0</v>
      </c>
      <c r="M29" s="26">
        <v>158575987.14560989</v>
      </c>
      <c r="N29" s="26">
        <v>0</v>
      </c>
      <c r="O29" s="26">
        <v>0</v>
      </c>
      <c r="P29" s="26">
        <v>0</v>
      </c>
      <c r="Q29" s="6">
        <v>121724296.70936207</v>
      </c>
      <c r="R29" s="2"/>
      <c r="S29" s="6">
        <v>43607489.41300007</v>
      </c>
      <c r="T29" s="2"/>
    </row>
    <row r="30" spans="1:20" ht="19" x14ac:dyDescent="0.25">
      <c r="A30" s="13">
        <v>2050</v>
      </c>
      <c r="B30" s="26">
        <v>1009160.127822999</v>
      </c>
      <c r="C30" s="26">
        <v>1345009392.500133</v>
      </c>
      <c r="D30" s="26">
        <v>15846821.70446999</v>
      </c>
      <c r="E30" s="26">
        <v>280667663.42409539</v>
      </c>
      <c r="F30" s="26">
        <v>277420725.22481942</v>
      </c>
      <c r="G30" s="26">
        <v>310634961.42894143</v>
      </c>
      <c r="H30" s="26">
        <v>1870437091.0650921</v>
      </c>
      <c r="I30" s="26">
        <v>60555988.554912373</v>
      </c>
      <c r="J30" s="26">
        <v>224729164.4332774</v>
      </c>
      <c r="K30" s="26">
        <v>783360278.07794356</v>
      </c>
      <c r="L30" s="26">
        <v>0</v>
      </c>
      <c r="M30" s="26">
        <v>158373513.8937282</v>
      </c>
      <c r="N30" s="26">
        <v>0</v>
      </c>
      <c r="O30" s="26">
        <v>0</v>
      </c>
      <c r="P30" s="26">
        <v>0</v>
      </c>
      <c r="Q30" s="6">
        <v>145121455.42293733</v>
      </c>
      <c r="R30" s="2"/>
      <c r="S30" s="6">
        <v>34665718.540000133</v>
      </c>
      <c r="T30" s="2"/>
    </row>
    <row r="32" spans="1:20" x14ac:dyDescent="0.25">
      <c r="A32" s="5" t="s">
        <v>24</v>
      </c>
      <c r="B32" s="5" t="s">
        <v>41</v>
      </c>
      <c r="D32" s="5" t="s">
        <v>25</v>
      </c>
      <c r="E32" s="5" t="s">
        <v>26</v>
      </c>
      <c r="F32" s="5" t="s">
        <v>33</v>
      </c>
      <c r="H32" s="5" t="s">
        <v>27</v>
      </c>
      <c r="I32" s="5" t="s">
        <v>28</v>
      </c>
      <c r="J32" s="5" t="s">
        <v>32</v>
      </c>
      <c r="L32" s="5" t="s">
        <v>29</v>
      </c>
      <c r="M32" s="5" t="s">
        <v>30</v>
      </c>
      <c r="N32" s="5" t="s">
        <v>31</v>
      </c>
      <c r="P32" s="5" t="s">
        <v>34</v>
      </c>
      <c r="Q32" s="5" t="s">
        <v>35</v>
      </c>
      <c r="S32" s="5" t="s">
        <v>36</v>
      </c>
      <c r="T32" s="5" t="s">
        <v>37</v>
      </c>
    </row>
    <row r="33" spans="1:20" x14ac:dyDescent="0.25">
      <c r="A33" s="5">
        <v>2018</v>
      </c>
      <c r="B33" s="28">
        <v>1797093951.064676</v>
      </c>
      <c r="D33" s="5">
        <v>2018</v>
      </c>
      <c r="E33" s="9">
        <v>381594093387.92004</v>
      </c>
      <c r="F33" s="10">
        <v>0</v>
      </c>
      <c r="H33" s="5">
        <v>2018</v>
      </c>
      <c r="I33" s="11">
        <f>E33/M33</f>
        <v>102.8716559783003</v>
      </c>
      <c r="J33" s="9">
        <v>0</v>
      </c>
      <c r="L33" s="5">
        <v>2018</v>
      </c>
      <c r="M33" s="8">
        <v>3709419176.3415704</v>
      </c>
      <c r="N33" s="12">
        <v>0</v>
      </c>
      <c r="P33" s="5">
        <v>2018</v>
      </c>
      <c r="Q33" s="8">
        <v>0</v>
      </c>
      <c r="S33" s="5">
        <v>2018</v>
      </c>
      <c r="T33" s="15">
        <v>1868335.9323960003</v>
      </c>
    </row>
    <row r="34" spans="1:20" x14ac:dyDescent="0.25">
      <c r="A34" s="5">
        <v>2020</v>
      </c>
      <c r="B34" s="28">
        <v>2071504246.5348279</v>
      </c>
      <c r="D34" s="5">
        <v>2020</v>
      </c>
      <c r="E34" s="9">
        <v>358326179103.22522</v>
      </c>
      <c r="F34" s="10">
        <v>0</v>
      </c>
      <c r="H34" s="5">
        <v>2020</v>
      </c>
      <c r="I34" s="11">
        <f t="shared" ref="I34:I40" si="0">E34/M34</f>
        <v>95.898772643310423</v>
      </c>
      <c r="J34" s="9">
        <v>0</v>
      </c>
      <c r="L34" s="5">
        <v>2020</v>
      </c>
      <c r="M34" s="8">
        <v>3736504328.7467022</v>
      </c>
      <c r="N34" s="12">
        <v>0</v>
      </c>
      <c r="P34" s="5">
        <v>2020</v>
      </c>
      <c r="Q34" s="8">
        <v>0</v>
      </c>
      <c r="S34" s="5">
        <v>2020</v>
      </c>
      <c r="T34" s="15">
        <v>2124534.6512950002</v>
      </c>
    </row>
    <row r="35" spans="1:20" x14ac:dyDescent="0.25">
      <c r="A35" s="5">
        <v>2025</v>
      </c>
      <c r="B35" s="28">
        <v>1904438831.692512</v>
      </c>
      <c r="D35" s="5">
        <v>2025</v>
      </c>
      <c r="E35" s="9">
        <v>328857886826.97363</v>
      </c>
      <c r="F35" s="10">
        <v>0</v>
      </c>
      <c r="H35" s="5">
        <v>2025</v>
      </c>
      <c r="I35" s="11">
        <f t="shared" si="0"/>
        <v>86.69955034692245</v>
      </c>
      <c r="J35" s="9">
        <v>0</v>
      </c>
      <c r="L35" s="5">
        <v>2025</v>
      </c>
      <c r="M35" s="8">
        <v>3793074883.446002</v>
      </c>
      <c r="N35" s="12">
        <v>0</v>
      </c>
      <c r="P35" s="5">
        <v>2025</v>
      </c>
      <c r="Q35" s="8">
        <v>0</v>
      </c>
      <c r="S35" s="5">
        <v>2025</v>
      </c>
      <c r="T35" s="15">
        <v>2543336.8527690005</v>
      </c>
    </row>
    <row r="36" spans="1:20" x14ac:dyDescent="0.25">
      <c r="A36" s="5">
        <v>2030</v>
      </c>
      <c r="B36" s="28">
        <v>1400604893.3772531</v>
      </c>
      <c r="D36" s="5">
        <v>2030</v>
      </c>
      <c r="E36" s="9">
        <v>303329127287.03412</v>
      </c>
      <c r="F36" s="10">
        <v>0</v>
      </c>
      <c r="H36" s="5">
        <v>2030</v>
      </c>
      <c r="I36" s="11">
        <f t="shared" si="0"/>
        <v>78.740786427111885</v>
      </c>
      <c r="J36" s="9">
        <v>0</v>
      </c>
      <c r="L36" s="5">
        <v>2030</v>
      </c>
      <c r="M36" s="8">
        <v>3852249146.2263627</v>
      </c>
      <c r="N36" s="12">
        <v>0</v>
      </c>
      <c r="P36" s="5">
        <v>2030</v>
      </c>
      <c r="Q36" s="8">
        <v>0</v>
      </c>
      <c r="S36" s="5">
        <v>2030</v>
      </c>
      <c r="T36" s="15">
        <v>3280615.0775099993</v>
      </c>
    </row>
    <row r="37" spans="1:20" x14ac:dyDescent="0.25">
      <c r="A37" s="5">
        <v>2035</v>
      </c>
      <c r="B37" s="28">
        <v>936994338.09778595</v>
      </c>
      <c r="D37" s="5">
        <v>2035</v>
      </c>
      <c r="E37" s="9">
        <v>290853751288.06799</v>
      </c>
      <c r="F37" s="10">
        <v>0</v>
      </c>
      <c r="H37" s="5">
        <v>2035</v>
      </c>
      <c r="I37" s="11">
        <f t="shared" si="0"/>
        <v>73.709360676859532</v>
      </c>
      <c r="J37" s="9">
        <v>0</v>
      </c>
      <c r="L37" s="5">
        <v>2035</v>
      </c>
      <c r="M37" s="8">
        <v>3945954063.5980477</v>
      </c>
      <c r="N37" s="12">
        <v>0</v>
      </c>
      <c r="P37" s="5">
        <v>2035</v>
      </c>
      <c r="Q37" s="8">
        <v>0</v>
      </c>
      <c r="S37" s="5">
        <v>2035</v>
      </c>
      <c r="T37" s="15">
        <v>4118098.6746290005</v>
      </c>
    </row>
    <row r="38" spans="1:20" x14ac:dyDescent="0.25">
      <c r="A38" s="5">
        <v>2040</v>
      </c>
      <c r="B38" s="28">
        <v>705824990.95898092</v>
      </c>
      <c r="D38" s="5">
        <v>2040</v>
      </c>
      <c r="E38" s="9">
        <v>283841593259.51672</v>
      </c>
      <c r="F38" s="10">
        <v>0</v>
      </c>
      <c r="H38" s="5">
        <v>2040</v>
      </c>
      <c r="I38" s="11">
        <f t="shared" si="0"/>
        <v>69.608987102717691</v>
      </c>
      <c r="J38" s="9">
        <v>0</v>
      </c>
      <c r="L38" s="5">
        <v>2040</v>
      </c>
      <c r="M38" s="8">
        <v>4077657283.5439939</v>
      </c>
      <c r="N38" s="12">
        <v>0</v>
      </c>
      <c r="P38" s="5">
        <v>2040</v>
      </c>
      <c r="Q38" s="8">
        <v>0</v>
      </c>
      <c r="S38" s="5">
        <v>2040</v>
      </c>
      <c r="T38" s="15">
        <v>4956185.4928589985</v>
      </c>
    </row>
    <row r="39" spans="1:20" x14ac:dyDescent="0.25">
      <c r="A39" s="5">
        <v>2045</v>
      </c>
      <c r="B39" s="28">
        <v>644593084.59788203</v>
      </c>
      <c r="D39" s="5">
        <v>2045</v>
      </c>
      <c r="E39" s="9">
        <v>281228750134.51489</v>
      </c>
      <c r="F39" s="10">
        <v>0</v>
      </c>
      <c r="H39" s="5">
        <v>2045</v>
      </c>
      <c r="I39" s="11">
        <f t="shared" si="0"/>
        <v>66.398505031035</v>
      </c>
      <c r="J39" s="9">
        <v>0</v>
      </c>
      <c r="L39" s="5">
        <v>2045</v>
      </c>
      <c r="M39" s="8">
        <v>4235468102.8295312</v>
      </c>
      <c r="N39" s="12">
        <v>0</v>
      </c>
      <c r="P39" s="5">
        <v>2045</v>
      </c>
      <c r="Q39" s="8">
        <v>0</v>
      </c>
      <c r="S39" s="5">
        <v>2045</v>
      </c>
      <c r="T39" s="15">
        <v>5627628.4304379998</v>
      </c>
    </row>
    <row r="40" spans="1:20" x14ac:dyDescent="0.25">
      <c r="A40" s="5">
        <v>2050</v>
      </c>
      <c r="B40" s="29">
        <v>619353810.20145297</v>
      </c>
      <c r="D40" s="5">
        <v>2050</v>
      </c>
      <c r="E40" s="9">
        <v>281276236852.02203</v>
      </c>
      <c r="F40" s="10">
        <v>0</v>
      </c>
      <c r="H40" s="5">
        <v>2050</v>
      </c>
      <c r="I40" s="11">
        <f t="shared" si="0"/>
        <v>63.527680197684127</v>
      </c>
      <c r="J40" s="9">
        <v>0</v>
      </c>
      <c r="L40" s="5">
        <v>2050</v>
      </c>
      <c r="M40" s="8">
        <v>4427617000.6011934</v>
      </c>
      <c r="N40" s="12">
        <v>0</v>
      </c>
      <c r="P40" s="5">
        <v>2050</v>
      </c>
      <c r="Q40" s="8">
        <v>0</v>
      </c>
      <c r="S40" s="5">
        <v>2050</v>
      </c>
      <c r="T40" s="15">
        <v>6396001.5743479999</v>
      </c>
    </row>
    <row r="42" spans="1:20" x14ac:dyDescent="0.25">
      <c r="H42" s="5">
        <v>2018</v>
      </c>
      <c r="I42" s="10">
        <f>I33*M33</f>
        <v>381594093387.92004</v>
      </c>
    </row>
    <row r="43" spans="1:20" x14ac:dyDescent="0.25">
      <c r="H43" s="5">
        <v>2020</v>
      </c>
      <c r="I43" s="10">
        <f t="shared" ref="I43:I49" si="1">I34*M34</f>
        <v>358326179103.22522</v>
      </c>
    </row>
    <row r="44" spans="1:20" x14ac:dyDescent="0.25">
      <c r="H44" s="5">
        <v>2025</v>
      </c>
      <c r="I44" s="10">
        <f t="shared" si="1"/>
        <v>328857886826.97363</v>
      </c>
    </row>
    <row r="45" spans="1:20" x14ac:dyDescent="0.25">
      <c r="H45" s="5">
        <v>2030</v>
      </c>
      <c r="I45" s="10">
        <f t="shared" si="1"/>
        <v>303329127287.03412</v>
      </c>
    </row>
    <row r="46" spans="1:20" x14ac:dyDescent="0.25">
      <c r="H46" s="5">
        <v>2035</v>
      </c>
      <c r="I46" s="10">
        <f t="shared" si="1"/>
        <v>290853751288.06799</v>
      </c>
    </row>
    <row r="47" spans="1:20" x14ac:dyDescent="0.25">
      <c r="H47" s="5">
        <v>2040</v>
      </c>
      <c r="I47" s="10">
        <f t="shared" si="1"/>
        <v>283841593259.51672</v>
      </c>
    </row>
    <row r="48" spans="1:20" x14ac:dyDescent="0.25">
      <c r="H48" s="5">
        <v>2045</v>
      </c>
      <c r="I48" s="10">
        <f t="shared" si="1"/>
        <v>281228750134.51489</v>
      </c>
    </row>
    <row r="49" spans="8:9" x14ac:dyDescent="0.25">
      <c r="H49" s="5">
        <v>2050</v>
      </c>
      <c r="I49" s="10">
        <f t="shared" si="1"/>
        <v>281276236852.02203</v>
      </c>
    </row>
  </sheetData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87F3D-73DA-D140-B9AC-3E24982FE4A5}">
  <dimension ref="A1:CR49"/>
  <sheetViews>
    <sheetView workbookViewId="0"/>
  </sheetViews>
  <sheetFormatPr baseColWidth="10" defaultColWidth="8.83203125" defaultRowHeight="17" x14ac:dyDescent="0.25"/>
  <cols>
    <col min="1" max="1" width="28.5" bestFit="1" customWidth="1"/>
    <col min="2" max="2" width="17.33203125" bestFit="1" customWidth="1"/>
    <col min="3" max="3" width="11.83203125" bestFit="1" customWidth="1"/>
    <col min="4" max="4" width="19.33203125" bestFit="1" customWidth="1"/>
    <col min="5" max="5" width="16.83203125" bestFit="1" customWidth="1"/>
    <col min="6" max="6" width="13.33203125" bestFit="1" customWidth="1"/>
    <col min="7" max="7" width="11.6640625" bestFit="1" customWidth="1"/>
    <col min="8" max="8" width="11" bestFit="1" customWidth="1"/>
    <col min="9" max="9" width="16.83203125" bestFit="1" customWidth="1"/>
    <col min="10" max="10" width="15.5" bestFit="1" customWidth="1"/>
    <col min="11" max="11" width="10.1640625" bestFit="1" customWidth="1"/>
    <col min="12" max="12" width="15.83203125" bestFit="1" customWidth="1"/>
    <col min="13" max="13" width="13.33203125" bestFit="1" customWidth="1"/>
    <col min="14" max="14" width="12.1640625" bestFit="1" customWidth="1"/>
    <col min="15" max="15" width="10" bestFit="1" customWidth="1"/>
    <col min="16" max="16" width="23.33203125" bestFit="1" customWidth="1"/>
    <col min="17" max="17" width="18.33203125" bestFit="1" customWidth="1"/>
    <col min="18" max="18" width="19" bestFit="1" customWidth="1"/>
    <col min="19" max="19" width="14.5" bestFit="1" customWidth="1"/>
    <col min="20" max="20" width="17.1640625" bestFit="1" customWidth="1"/>
    <col min="21" max="96" width="15.6640625" style="1" customWidth="1"/>
    <col min="97" max="201" width="15.6640625" customWidth="1"/>
  </cols>
  <sheetData>
    <row r="1" spans="1:20" x14ac:dyDescent="0.25">
      <c r="A1" s="5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11</v>
      </c>
      <c r="J2" s="2" t="s">
        <v>50</v>
      </c>
      <c r="K2" s="2" t="s">
        <v>51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10</v>
      </c>
      <c r="Q2" s="2" t="s">
        <v>52</v>
      </c>
      <c r="R2" s="2" t="s">
        <v>53</v>
      </c>
      <c r="S2" s="2" t="s">
        <v>54</v>
      </c>
      <c r="T2" s="2" t="s">
        <v>20</v>
      </c>
    </row>
    <row r="3" spans="1:20" x14ac:dyDescent="0.25">
      <c r="A3" s="13">
        <v>2018</v>
      </c>
      <c r="B3" s="6">
        <v>261924.9</v>
      </c>
      <c r="C3" s="6">
        <v>384177.4</v>
      </c>
      <c r="D3" s="6">
        <v>192114</v>
      </c>
      <c r="E3" s="6">
        <v>108179.427</v>
      </c>
      <c r="F3" s="6">
        <v>79408.3</v>
      </c>
      <c r="G3" s="6">
        <v>94674.3</v>
      </c>
      <c r="H3" s="6">
        <v>30</v>
      </c>
      <c r="I3" s="6">
        <v>31709.599999999999</v>
      </c>
      <c r="J3" s="6">
        <v>23075.7</v>
      </c>
      <c r="K3" s="6">
        <v>265370.55200000003</v>
      </c>
      <c r="L3" s="6">
        <v>19026.5</v>
      </c>
      <c r="M3" s="6">
        <v>0</v>
      </c>
      <c r="N3" s="6">
        <v>0</v>
      </c>
      <c r="O3" s="6">
        <v>0</v>
      </c>
      <c r="P3" s="6">
        <v>29789.23</v>
      </c>
      <c r="Q3" s="6">
        <v>0</v>
      </c>
      <c r="R3" s="6">
        <v>0</v>
      </c>
      <c r="S3" s="6">
        <v>1356.143525</v>
      </c>
      <c r="T3" s="27">
        <v>638145.74144299992</v>
      </c>
    </row>
    <row r="4" spans="1:20" x14ac:dyDescent="0.25">
      <c r="A4" s="13">
        <v>2020</v>
      </c>
      <c r="B4" s="6">
        <v>244284.85699999999</v>
      </c>
      <c r="C4" s="6">
        <v>366139.23599999998</v>
      </c>
      <c r="D4" s="6">
        <v>174487.59299999999</v>
      </c>
      <c r="E4" s="6">
        <v>97918.273000000001</v>
      </c>
      <c r="F4" s="6">
        <v>82384.455000000002</v>
      </c>
      <c r="G4" s="6">
        <v>107936.086</v>
      </c>
      <c r="H4" s="6">
        <v>3688.6</v>
      </c>
      <c r="I4" s="6">
        <v>52843.177000000003</v>
      </c>
      <c r="J4" s="6">
        <v>27696.86399999999</v>
      </c>
      <c r="K4" s="6">
        <v>265612.89600000001</v>
      </c>
      <c r="L4" s="6">
        <v>19303.124</v>
      </c>
      <c r="M4" s="6">
        <v>0</v>
      </c>
      <c r="N4" s="6">
        <v>0</v>
      </c>
      <c r="O4" s="6">
        <v>0</v>
      </c>
      <c r="P4" s="6">
        <v>56682.898000000001</v>
      </c>
      <c r="Q4" s="6">
        <v>0</v>
      </c>
      <c r="R4" s="6">
        <v>0</v>
      </c>
      <c r="S4" s="6">
        <v>1674.833412</v>
      </c>
      <c r="T4" s="27">
        <v>642706.68417600007</v>
      </c>
    </row>
    <row r="5" spans="1:20" x14ac:dyDescent="0.25">
      <c r="A5" s="13">
        <v>2025</v>
      </c>
      <c r="B5" s="6">
        <v>173929.78899999999</v>
      </c>
      <c r="C5" s="6">
        <v>295236.61599999998</v>
      </c>
      <c r="D5" s="6">
        <v>104146.57399999999</v>
      </c>
      <c r="E5" s="6">
        <v>92157.798999999999</v>
      </c>
      <c r="F5" s="6">
        <v>85621.71699999999</v>
      </c>
      <c r="G5" s="6">
        <v>165494.628</v>
      </c>
      <c r="H5" s="6">
        <v>8133.9530000000004</v>
      </c>
      <c r="I5" s="6">
        <v>115435.086</v>
      </c>
      <c r="J5" s="6">
        <v>35199.156000000003</v>
      </c>
      <c r="K5" s="6">
        <v>265938.43499999988</v>
      </c>
      <c r="L5" s="6">
        <v>20908.54800000001</v>
      </c>
      <c r="M5" s="6">
        <v>0</v>
      </c>
      <c r="N5" s="6">
        <v>0</v>
      </c>
      <c r="O5" s="6">
        <v>0</v>
      </c>
      <c r="P5" s="6">
        <v>68613.345000000001</v>
      </c>
      <c r="Q5" s="6">
        <v>0</v>
      </c>
      <c r="R5" s="6">
        <v>0</v>
      </c>
      <c r="S5" s="6">
        <v>2897.658962</v>
      </c>
      <c r="T5" s="27">
        <v>649128.66805099999</v>
      </c>
    </row>
    <row r="6" spans="1:20" x14ac:dyDescent="0.25">
      <c r="A6" s="13">
        <v>2030</v>
      </c>
      <c r="B6" s="6">
        <v>84137.052000000011</v>
      </c>
      <c r="C6" s="6">
        <v>330516.228</v>
      </c>
      <c r="D6" s="6">
        <v>28654.925999999999</v>
      </c>
      <c r="E6" s="6">
        <v>92156.729000000007</v>
      </c>
      <c r="F6" s="6">
        <v>91684.394</v>
      </c>
      <c r="G6" s="6">
        <v>238522.52799999999</v>
      </c>
      <c r="H6" s="6">
        <v>15598.986999999999</v>
      </c>
      <c r="I6" s="6">
        <v>193712.15700000001</v>
      </c>
      <c r="J6" s="6">
        <v>67421.482000000018</v>
      </c>
      <c r="K6" s="6">
        <v>347152.88499999989</v>
      </c>
      <c r="L6" s="6">
        <v>23453.672999999999</v>
      </c>
      <c r="M6" s="6">
        <v>0</v>
      </c>
      <c r="N6" s="6">
        <v>0</v>
      </c>
      <c r="O6" s="6">
        <v>0</v>
      </c>
      <c r="P6" s="6">
        <v>94663.286999999997</v>
      </c>
      <c r="Q6" s="6">
        <v>0</v>
      </c>
      <c r="R6" s="6">
        <v>0</v>
      </c>
      <c r="S6" s="6">
        <v>9712.0119649999997</v>
      </c>
      <c r="T6" s="27">
        <v>657423.14802600001</v>
      </c>
    </row>
    <row r="7" spans="1:20" x14ac:dyDescent="0.25">
      <c r="A7" s="13">
        <v>2035</v>
      </c>
      <c r="B7" s="6">
        <v>11213.083000000001</v>
      </c>
      <c r="C7" s="6">
        <v>301366.24200000003</v>
      </c>
      <c r="D7" s="6">
        <v>55138.343000000008</v>
      </c>
      <c r="E7" s="6">
        <v>92156.483000000007</v>
      </c>
      <c r="F7" s="6">
        <v>106074.24400000001</v>
      </c>
      <c r="G7" s="6">
        <v>335332.07199999999</v>
      </c>
      <c r="H7" s="6">
        <v>22975.42</v>
      </c>
      <c r="I7" s="6">
        <v>314366.21299999999</v>
      </c>
      <c r="J7" s="6">
        <v>108677.788</v>
      </c>
      <c r="K7" s="6">
        <v>4173559.1510000001</v>
      </c>
      <c r="L7" s="6">
        <v>26313.936000000002</v>
      </c>
      <c r="M7" s="6">
        <v>0</v>
      </c>
      <c r="N7" s="6">
        <v>0</v>
      </c>
      <c r="O7" s="6">
        <v>0</v>
      </c>
      <c r="P7" s="6">
        <v>180652.93</v>
      </c>
      <c r="Q7" s="6">
        <v>0</v>
      </c>
      <c r="R7" s="6">
        <v>0</v>
      </c>
      <c r="S7" s="6">
        <v>22036.913155999999</v>
      </c>
      <c r="T7" s="27">
        <v>681766.8536700001</v>
      </c>
    </row>
    <row r="8" spans="1:20" x14ac:dyDescent="0.25">
      <c r="A8" s="13">
        <v>2040</v>
      </c>
      <c r="B8" s="6">
        <v>135.084</v>
      </c>
      <c r="C8" s="6">
        <v>274810.098</v>
      </c>
      <c r="D8" s="6">
        <v>41910.809000000001</v>
      </c>
      <c r="E8" s="6">
        <v>85377.473000000013</v>
      </c>
      <c r="F8" s="6">
        <v>106302.51700000001</v>
      </c>
      <c r="G8" s="6">
        <v>444985.91200000001</v>
      </c>
      <c r="H8" s="6">
        <v>23999.064999999999</v>
      </c>
      <c r="I8" s="6">
        <v>400559.74800000002</v>
      </c>
      <c r="J8" s="6">
        <v>157641.94200000001</v>
      </c>
      <c r="K8" s="6">
        <v>4450442.1340000005</v>
      </c>
      <c r="L8" s="6">
        <v>27420.416000000001</v>
      </c>
      <c r="M8" s="6">
        <v>0</v>
      </c>
      <c r="N8" s="6">
        <v>0</v>
      </c>
      <c r="O8" s="6">
        <v>0</v>
      </c>
      <c r="P8" s="6">
        <v>180927.554</v>
      </c>
      <c r="Q8" s="6">
        <v>0</v>
      </c>
      <c r="R8" s="6">
        <v>0</v>
      </c>
      <c r="S8" s="6">
        <v>9791.3112259999998</v>
      </c>
      <c r="T8" s="27">
        <v>709748.8115940002</v>
      </c>
    </row>
    <row r="9" spans="1:20" x14ac:dyDescent="0.25">
      <c r="A9" s="13">
        <v>2045</v>
      </c>
      <c r="B9" s="6">
        <v>72.301999999999992</v>
      </c>
      <c r="C9" s="6">
        <v>213536.06200000001</v>
      </c>
      <c r="D9" s="6">
        <v>41831.192999999999</v>
      </c>
      <c r="E9" s="6">
        <v>85242.988000000012</v>
      </c>
      <c r="F9" s="6">
        <v>106341.651</v>
      </c>
      <c r="G9" s="6">
        <v>556853.67599999998</v>
      </c>
      <c r="H9" s="6">
        <v>23999.245999999999</v>
      </c>
      <c r="I9" s="6">
        <v>542216.72899999993</v>
      </c>
      <c r="J9" s="6">
        <v>217065.99600000001</v>
      </c>
      <c r="K9" s="6">
        <v>5201039.0690000001</v>
      </c>
      <c r="L9" s="6">
        <v>28550.806</v>
      </c>
      <c r="M9" s="6">
        <v>0</v>
      </c>
      <c r="N9" s="6">
        <v>0</v>
      </c>
      <c r="O9" s="6">
        <v>0</v>
      </c>
      <c r="P9" s="6">
        <v>180664.16399999999</v>
      </c>
      <c r="Q9" s="6">
        <v>0</v>
      </c>
      <c r="R9" s="6">
        <v>0</v>
      </c>
      <c r="S9" s="6">
        <v>6392.048976</v>
      </c>
      <c r="T9" s="27">
        <v>759484.96546999994</v>
      </c>
    </row>
    <row r="10" spans="1:20" x14ac:dyDescent="0.25">
      <c r="A10" s="13">
        <v>2050</v>
      </c>
      <c r="B10" s="6">
        <v>33.488999999999997</v>
      </c>
      <c r="C10" s="6">
        <v>76518.648000000001</v>
      </c>
      <c r="D10" s="6">
        <v>73989.338000000003</v>
      </c>
      <c r="E10" s="6">
        <v>85242.997999999992</v>
      </c>
      <c r="F10" s="6">
        <v>110858.46</v>
      </c>
      <c r="G10" s="6">
        <v>738089.08199999982</v>
      </c>
      <c r="H10" s="6">
        <v>23999.082999999999</v>
      </c>
      <c r="I10" s="6">
        <v>735922.85099999991</v>
      </c>
      <c r="J10" s="6">
        <v>302834.86099999998</v>
      </c>
      <c r="K10" s="6">
        <v>8409980.5410000011</v>
      </c>
      <c r="L10" s="6">
        <v>31723.098000000002</v>
      </c>
      <c r="M10" s="6">
        <v>0</v>
      </c>
      <c r="N10" s="6">
        <v>0</v>
      </c>
      <c r="O10" s="6">
        <v>0</v>
      </c>
      <c r="P10" s="6">
        <v>186732.63399999999</v>
      </c>
      <c r="Q10" s="6">
        <v>0</v>
      </c>
      <c r="R10" s="6">
        <v>0</v>
      </c>
      <c r="S10" s="6">
        <v>4189.3390310000004</v>
      </c>
      <c r="T10" s="27">
        <v>900054.92032500019</v>
      </c>
    </row>
    <row r="11" spans="1:20" x14ac:dyDescent="0.25">
      <c r="A11" s="5" t="s">
        <v>21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A12" s="2" t="s">
        <v>1</v>
      </c>
      <c r="B12" s="2" t="s">
        <v>2</v>
      </c>
      <c r="C12" s="2" t="s">
        <v>3</v>
      </c>
      <c r="D12" s="2" t="s">
        <v>4</v>
      </c>
      <c r="E12" s="2" t="s">
        <v>5</v>
      </c>
      <c r="F12" s="2" t="s">
        <v>6</v>
      </c>
      <c r="G12" s="2" t="s">
        <v>7</v>
      </c>
      <c r="H12" s="2" t="s">
        <v>8</v>
      </c>
      <c r="I12" s="2" t="s">
        <v>9</v>
      </c>
      <c r="J12" s="2" t="s">
        <v>10</v>
      </c>
      <c r="K12" s="2" t="s">
        <v>11</v>
      </c>
      <c r="L12" s="2" t="s">
        <v>12</v>
      </c>
      <c r="M12" s="2" t="s">
        <v>13</v>
      </c>
      <c r="N12" s="2" t="s">
        <v>14</v>
      </c>
      <c r="O12" s="2" t="s">
        <v>15</v>
      </c>
      <c r="P12" s="2" t="s">
        <v>16</v>
      </c>
      <c r="Q12" s="2" t="s">
        <v>17</v>
      </c>
      <c r="R12" s="2" t="s">
        <v>18</v>
      </c>
      <c r="S12" s="2" t="s">
        <v>19</v>
      </c>
      <c r="T12" s="2" t="s">
        <v>20</v>
      </c>
    </row>
    <row r="13" spans="1:20" x14ac:dyDescent="0.25">
      <c r="A13" s="13">
        <v>2018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</row>
    <row r="14" spans="1:20" x14ac:dyDescent="0.25">
      <c r="A14" s="13">
        <v>2020</v>
      </c>
      <c r="B14" s="6">
        <v>0</v>
      </c>
      <c r="C14" s="6">
        <v>0.44322922295471751</v>
      </c>
      <c r="D14" s="6">
        <v>-0.40000000000000008</v>
      </c>
      <c r="E14" s="6">
        <v>0.1047733885102238</v>
      </c>
      <c r="F14" s="6">
        <v>0</v>
      </c>
      <c r="G14" s="6">
        <v>0</v>
      </c>
      <c r="H14" s="6">
        <v>2.0247286863560279E-3</v>
      </c>
      <c r="I14" s="6">
        <v>0</v>
      </c>
      <c r="J14" s="6">
        <v>0.21916570482552769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9.7487828627069832E-3</v>
      </c>
      <c r="R14" s="6">
        <v>-8.6012757580680513E-2</v>
      </c>
      <c r="S14" s="6">
        <v>1.4712877100407831E-2</v>
      </c>
      <c r="T14" s="6">
        <v>-2.5912929383535071E-3</v>
      </c>
    </row>
    <row r="15" spans="1:20" x14ac:dyDescent="0.25">
      <c r="A15" s="13">
        <v>2025</v>
      </c>
      <c r="B15" s="6">
        <v>-0.35484618677756719</v>
      </c>
      <c r="C15" s="6">
        <v>-0.42870420404193238</v>
      </c>
      <c r="D15" s="6">
        <v>-1</v>
      </c>
      <c r="E15" s="6">
        <v>1.3155281382667969</v>
      </c>
      <c r="F15" s="6">
        <v>0</v>
      </c>
      <c r="G15" s="6">
        <v>0</v>
      </c>
      <c r="H15" s="6">
        <v>0.52903055990497283</v>
      </c>
      <c r="I15" s="6">
        <v>0</v>
      </c>
      <c r="J15" s="6">
        <v>1.4894391786070991</v>
      </c>
      <c r="K15" s="6">
        <v>0.6268888471648516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0.52734583633207743</v>
      </c>
      <c r="R15" s="6">
        <v>-0.34038986134916249</v>
      </c>
      <c r="S15" s="6">
        <v>5.7647367845208609E-2</v>
      </c>
      <c r="T15" s="6">
        <v>1.4750982814218661E-2</v>
      </c>
    </row>
    <row r="16" spans="1:20" x14ac:dyDescent="0.25">
      <c r="A16" s="13">
        <v>2030</v>
      </c>
      <c r="B16" s="6">
        <v>-1</v>
      </c>
      <c r="C16" s="6">
        <v>1.0492164703339539E-2</v>
      </c>
      <c r="D16" s="6">
        <v>-1</v>
      </c>
      <c r="E16" s="6">
        <v>2.599252886075949</v>
      </c>
      <c r="F16" s="6">
        <v>0</v>
      </c>
      <c r="G16" s="6">
        <v>0</v>
      </c>
      <c r="H16" s="6">
        <v>1.3982522541979381</v>
      </c>
      <c r="I16" s="6">
        <v>0</v>
      </c>
      <c r="J16" s="6">
        <v>3.4289869772539139</v>
      </c>
      <c r="K16" s="6">
        <v>0.73302102891475762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1.385450404301257</v>
      </c>
      <c r="R16" s="6">
        <v>-0.33723734346936318</v>
      </c>
      <c r="S16" s="6">
        <v>0.1139001709641559</v>
      </c>
      <c r="T16" s="6">
        <v>0.10452157180118719</v>
      </c>
    </row>
    <row r="17" spans="1:20" x14ac:dyDescent="0.25">
      <c r="A17" s="13">
        <v>2035</v>
      </c>
      <c r="B17" s="6">
        <v>-1</v>
      </c>
      <c r="C17" s="6">
        <v>0.23972246838863071</v>
      </c>
      <c r="D17" s="6">
        <v>-1</v>
      </c>
      <c r="E17" s="6">
        <v>3.3668555949367089</v>
      </c>
      <c r="F17" s="6">
        <v>0</v>
      </c>
      <c r="G17" s="6">
        <v>0</v>
      </c>
      <c r="H17" s="6">
        <v>2.0951784460882239</v>
      </c>
      <c r="I17" s="6">
        <v>0</v>
      </c>
      <c r="J17" s="6">
        <v>6.0467862847282943</v>
      </c>
      <c r="K17" s="6">
        <v>0.73302102891475762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2.0990520299733291</v>
      </c>
      <c r="R17" s="6">
        <v>-0.29032413309782351</v>
      </c>
      <c r="S17" s="6">
        <v>0.26471225070511251</v>
      </c>
      <c r="T17" s="6">
        <v>0.29978245291386568</v>
      </c>
    </row>
    <row r="18" spans="1:20" x14ac:dyDescent="0.25">
      <c r="A18" s="13">
        <v>2040</v>
      </c>
      <c r="B18" s="6">
        <v>-1</v>
      </c>
      <c r="C18" s="6">
        <v>0.55000929428293532</v>
      </c>
      <c r="D18" s="6">
        <v>-1</v>
      </c>
      <c r="E18" s="6">
        <v>3.7961361304771182</v>
      </c>
      <c r="F18" s="6">
        <v>0</v>
      </c>
      <c r="G18" s="6">
        <v>0</v>
      </c>
      <c r="H18" s="6">
        <v>2.960393607256627</v>
      </c>
      <c r="I18" s="6">
        <v>0</v>
      </c>
      <c r="J18" s="6">
        <v>7.5372358823095071</v>
      </c>
      <c r="K18" s="6">
        <v>0.73302102891475762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2.9052058761271748</v>
      </c>
      <c r="R18" s="6">
        <v>-0.18576000140790699</v>
      </c>
      <c r="S18" s="6">
        <v>0.45219204945683172</v>
      </c>
      <c r="T18" s="6">
        <v>0.56378927811700563</v>
      </c>
    </row>
    <row r="19" spans="1:20" x14ac:dyDescent="0.25">
      <c r="A19" s="13">
        <v>2045</v>
      </c>
      <c r="B19" s="6">
        <v>-1</v>
      </c>
      <c r="C19" s="6">
        <v>-1</v>
      </c>
      <c r="D19" s="6">
        <v>-1</v>
      </c>
      <c r="E19" s="6">
        <v>17.027004849074981</v>
      </c>
      <c r="F19" s="6">
        <v>0</v>
      </c>
      <c r="G19" s="6">
        <v>0</v>
      </c>
      <c r="H19" s="6">
        <v>5.2087821931861127</v>
      </c>
      <c r="I19" s="6">
        <v>0</v>
      </c>
      <c r="J19" s="6">
        <v>8.759856442781139</v>
      </c>
      <c r="K19" s="6">
        <v>12.289447990987609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26.04773142542653</v>
      </c>
      <c r="R19" s="6">
        <v>0.50040074054866823</v>
      </c>
      <c r="S19" s="6">
        <v>0.72130368312081816</v>
      </c>
      <c r="T19" s="6">
        <v>1.2929813659927489</v>
      </c>
    </row>
    <row r="20" spans="1:20" x14ac:dyDescent="0.25">
      <c r="A20" s="13">
        <v>2050</v>
      </c>
      <c r="B20" s="6">
        <v>-1</v>
      </c>
      <c r="C20" s="6">
        <v>-1</v>
      </c>
      <c r="D20" s="6">
        <v>-1</v>
      </c>
      <c r="E20" s="6">
        <v>18.635287374878288</v>
      </c>
      <c r="F20" s="6">
        <v>0</v>
      </c>
      <c r="G20" s="6">
        <v>0</v>
      </c>
      <c r="H20" s="6">
        <v>5.2087821931861127</v>
      </c>
      <c r="I20" s="6">
        <v>0</v>
      </c>
      <c r="J20" s="6">
        <v>9.8900256102347672</v>
      </c>
      <c r="K20" s="6">
        <v>12.289447990987609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26.829711866559421</v>
      </c>
      <c r="R20" s="6">
        <v>0.41733152844838012</v>
      </c>
      <c r="S20" s="6">
        <v>0.94534220810188041</v>
      </c>
      <c r="T20" s="6">
        <v>1.5606856982261319</v>
      </c>
    </row>
    <row r="21" spans="1:20" x14ac:dyDescent="0.25">
      <c r="A21" s="5" t="s">
        <v>22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A22" s="2" t="s">
        <v>1</v>
      </c>
      <c r="B22" s="2" t="s">
        <v>2</v>
      </c>
      <c r="C22" s="2" t="s">
        <v>3</v>
      </c>
      <c r="D22" s="2" t="s">
        <v>4</v>
      </c>
      <c r="E22" s="2" t="s">
        <v>5</v>
      </c>
      <c r="F22" s="2" t="s">
        <v>6</v>
      </c>
      <c r="G22" s="2" t="s">
        <v>7</v>
      </c>
      <c r="H22" s="2" t="s">
        <v>8</v>
      </c>
      <c r="I22" s="2" t="s">
        <v>9</v>
      </c>
      <c r="J22" s="2" t="s">
        <v>10</v>
      </c>
      <c r="K22" s="2" t="s">
        <v>11</v>
      </c>
      <c r="L22" s="2" t="s">
        <v>12</v>
      </c>
      <c r="M22" s="2" t="s">
        <v>13</v>
      </c>
      <c r="N22" s="2" t="s">
        <v>14</v>
      </c>
      <c r="O22" s="2" t="s">
        <v>15</v>
      </c>
      <c r="P22" s="2" t="s">
        <v>16</v>
      </c>
      <c r="Q22" s="2" t="s">
        <v>48</v>
      </c>
      <c r="R22" s="2"/>
      <c r="S22" s="2"/>
      <c r="T22" s="2"/>
    </row>
    <row r="23" spans="1:20" ht="19" x14ac:dyDescent="0.25">
      <c r="A23" s="13">
        <v>2018</v>
      </c>
      <c r="B23" s="26">
        <v>1234745462.84571</v>
      </c>
      <c r="C23" s="26">
        <v>1104667473.185797</v>
      </c>
      <c r="D23" s="26">
        <v>49278937.611996926</v>
      </c>
      <c r="E23" s="26">
        <v>11843369.548650039</v>
      </c>
      <c r="F23" s="26">
        <v>832192645.13483882</v>
      </c>
      <c r="G23" s="26">
        <v>289909681.48692769</v>
      </c>
      <c r="H23" s="26">
        <v>293698910.6004318</v>
      </c>
      <c r="I23" s="26">
        <v>96733.234397999287</v>
      </c>
      <c r="J23" s="26">
        <v>42710639.811109044</v>
      </c>
      <c r="K23" s="26">
        <v>59690987.701063097</v>
      </c>
      <c r="L23" s="26">
        <v>0</v>
      </c>
      <c r="M23" s="26">
        <v>162186679.05150509</v>
      </c>
      <c r="N23" s="26">
        <v>0</v>
      </c>
      <c r="O23" s="26">
        <v>0</v>
      </c>
      <c r="P23" s="26">
        <v>0</v>
      </c>
      <c r="Q23" s="6">
        <v>2959284.9747749888</v>
      </c>
      <c r="R23" s="2"/>
      <c r="S23" s="6">
        <v>0</v>
      </c>
      <c r="T23" s="2"/>
    </row>
    <row r="24" spans="1:20" ht="19" x14ac:dyDescent="0.25">
      <c r="A24" s="13">
        <v>2020</v>
      </c>
      <c r="B24" s="26">
        <v>1268095257.856786</v>
      </c>
      <c r="C24" s="26">
        <v>1178801114.869447</v>
      </c>
      <c r="D24" s="26">
        <v>41731630.693617128</v>
      </c>
      <c r="E24" s="26">
        <v>16627327.02650306</v>
      </c>
      <c r="F24" s="26">
        <v>755895716.42519319</v>
      </c>
      <c r="G24" s="26">
        <v>307923853.28280813</v>
      </c>
      <c r="H24" s="26">
        <v>365750671.04689783</v>
      </c>
      <c r="I24" s="26">
        <v>12366403.696064981</v>
      </c>
      <c r="J24" s="26">
        <v>78627294.655901939</v>
      </c>
      <c r="K24" s="26">
        <v>99562837.731909066</v>
      </c>
      <c r="L24" s="26">
        <v>0</v>
      </c>
      <c r="M24" s="26">
        <v>164468492.2826241</v>
      </c>
      <c r="N24" s="26">
        <v>0</v>
      </c>
      <c r="O24" s="26">
        <v>0</v>
      </c>
      <c r="P24" s="26">
        <v>0</v>
      </c>
      <c r="Q24" s="6">
        <v>1997132.8760610048</v>
      </c>
      <c r="R24" s="2"/>
      <c r="S24" s="6">
        <v>0</v>
      </c>
      <c r="T24" s="2"/>
    </row>
    <row r="25" spans="1:20" ht="19" x14ac:dyDescent="0.25">
      <c r="A25" s="13">
        <v>2025</v>
      </c>
      <c r="B25" s="26">
        <v>928906348.59457839</v>
      </c>
      <c r="C25" s="26">
        <v>1182727931.4615531</v>
      </c>
      <c r="D25" s="26">
        <v>25243471.34960404</v>
      </c>
      <c r="E25" s="26">
        <v>23173246.212623969</v>
      </c>
      <c r="F25" s="26">
        <v>716282836.30288994</v>
      </c>
      <c r="G25" s="26">
        <v>321474336.45277172</v>
      </c>
      <c r="H25" s="26">
        <v>574249964.68483734</v>
      </c>
      <c r="I25" s="26">
        <v>24609350.71181092</v>
      </c>
      <c r="J25" s="26">
        <v>95390474.135538876</v>
      </c>
      <c r="K25" s="26">
        <v>218110587.7268635</v>
      </c>
      <c r="L25" s="26">
        <v>0</v>
      </c>
      <c r="M25" s="26">
        <v>178368793.3810811</v>
      </c>
      <c r="N25" s="26">
        <v>0</v>
      </c>
      <c r="O25" s="26">
        <v>0</v>
      </c>
      <c r="P25" s="26">
        <v>0</v>
      </c>
      <c r="Q25" s="6">
        <v>2427516.9506809944</v>
      </c>
      <c r="R25" s="2"/>
      <c r="S25" s="6">
        <v>0</v>
      </c>
      <c r="T25" s="2"/>
    </row>
    <row r="26" spans="1:20" ht="19" x14ac:dyDescent="0.25">
      <c r="A26" s="13">
        <v>2030</v>
      </c>
      <c r="B26" s="26">
        <v>393097135.09415209</v>
      </c>
      <c r="C26" s="26">
        <v>1303421116.2869129</v>
      </c>
      <c r="D26" s="26">
        <v>6804957.6140070278</v>
      </c>
      <c r="E26" s="26">
        <v>40750952.942005038</v>
      </c>
      <c r="F26" s="26">
        <v>714811290.60190856</v>
      </c>
      <c r="G26" s="26">
        <v>346333983.46837842</v>
      </c>
      <c r="H26" s="26">
        <v>824109062.53616643</v>
      </c>
      <c r="I26" s="26">
        <v>41286644.644080117</v>
      </c>
      <c r="J26" s="26">
        <v>130027822.72886001</v>
      </c>
      <c r="K26" s="26">
        <v>354208395.28021222</v>
      </c>
      <c r="L26" s="26">
        <v>0</v>
      </c>
      <c r="M26" s="26">
        <v>199530497.8133001</v>
      </c>
      <c r="N26" s="26">
        <v>0</v>
      </c>
      <c r="O26" s="26">
        <v>0</v>
      </c>
      <c r="P26" s="26">
        <v>0</v>
      </c>
      <c r="Q26" s="6">
        <v>9424879.3893379867</v>
      </c>
      <c r="R26" s="2"/>
      <c r="S26" s="6">
        <v>191171.21399999992</v>
      </c>
      <c r="T26" s="2"/>
    </row>
    <row r="27" spans="1:20" ht="19" x14ac:dyDescent="0.25">
      <c r="A27" s="13">
        <v>2035</v>
      </c>
      <c r="B27" s="26">
        <v>53006115.647139996</v>
      </c>
      <c r="C27" s="26">
        <v>1077747361.10039</v>
      </c>
      <c r="D27" s="26">
        <v>33469272.70205304</v>
      </c>
      <c r="E27" s="26">
        <v>122259037.5545367</v>
      </c>
      <c r="F27" s="26">
        <v>708244991.85239375</v>
      </c>
      <c r="G27" s="26">
        <v>395724305.11119097</v>
      </c>
      <c r="H27" s="26">
        <v>1130415961.57177</v>
      </c>
      <c r="I27" s="26">
        <v>57267118.1530689</v>
      </c>
      <c r="J27" s="26">
        <v>241421973.97324261</v>
      </c>
      <c r="K27" s="26">
        <v>564544717.10424376</v>
      </c>
      <c r="L27" s="26">
        <v>0</v>
      </c>
      <c r="M27" s="26">
        <v>219512091.7054196</v>
      </c>
      <c r="N27" s="26">
        <v>0</v>
      </c>
      <c r="O27" s="26">
        <v>0</v>
      </c>
      <c r="P27" s="26">
        <v>0</v>
      </c>
      <c r="Q27" s="6">
        <v>42671954.057988971</v>
      </c>
      <c r="R27" s="2"/>
      <c r="S27" s="6">
        <v>601880.37700000033</v>
      </c>
      <c r="T27" s="2"/>
    </row>
    <row r="28" spans="1:20" ht="19" x14ac:dyDescent="0.25">
      <c r="A28" s="13">
        <v>2040</v>
      </c>
      <c r="B28" s="26">
        <v>495655.27779999981</v>
      </c>
      <c r="C28" s="26">
        <v>860691775.90605974</v>
      </c>
      <c r="D28" s="26">
        <v>25142755.942109011</v>
      </c>
      <c r="E28" s="26">
        <v>182563264.25121889</v>
      </c>
      <c r="F28" s="26">
        <v>649319698.7472074</v>
      </c>
      <c r="G28" s="26">
        <v>396597722.77943128</v>
      </c>
      <c r="H28" s="26">
        <v>1458464009.6840961</v>
      </c>
      <c r="I28" s="26">
        <v>60253533.641378962</v>
      </c>
      <c r="J28" s="26">
        <v>234373370.18346721</v>
      </c>
      <c r="K28" s="26">
        <v>695473143.82215381</v>
      </c>
      <c r="L28" s="26">
        <v>0</v>
      </c>
      <c r="M28" s="26">
        <v>227359210.85197309</v>
      </c>
      <c r="N28" s="26">
        <v>0</v>
      </c>
      <c r="O28" s="26">
        <v>0</v>
      </c>
      <c r="P28" s="26">
        <v>0</v>
      </c>
      <c r="Q28" s="6">
        <v>132961565.62091368</v>
      </c>
      <c r="R28" s="2"/>
      <c r="S28" s="6">
        <v>709112.80800000008</v>
      </c>
      <c r="T28" s="2"/>
    </row>
    <row r="29" spans="1:20" ht="19" x14ac:dyDescent="0.25">
      <c r="A29" s="13">
        <v>2045</v>
      </c>
      <c r="B29" s="26">
        <v>166887.51507299999</v>
      </c>
      <c r="C29" s="26">
        <v>560463061.36047685</v>
      </c>
      <c r="D29" s="26">
        <v>12454084.13905102</v>
      </c>
      <c r="E29" s="26">
        <v>271375484.82933652</v>
      </c>
      <c r="F29" s="26">
        <v>637663692.80023885</v>
      </c>
      <c r="G29" s="26">
        <v>396738775.04230368</v>
      </c>
      <c r="H29" s="26">
        <v>1745753467.159868</v>
      </c>
      <c r="I29" s="26">
        <v>60057483.642780058</v>
      </c>
      <c r="J29" s="26">
        <v>225555598.2434099</v>
      </c>
      <c r="K29" s="26">
        <v>897267319.30044663</v>
      </c>
      <c r="L29" s="26">
        <v>0</v>
      </c>
      <c r="M29" s="26">
        <v>230654287.28989539</v>
      </c>
      <c r="N29" s="26">
        <v>0</v>
      </c>
      <c r="O29" s="26">
        <v>0</v>
      </c>
      <c r="P29" s="26">
        <v>0</v>
      </c>
      <c r="Q29" s="6">
        <v>285627742.39357722</v>
      </c>
      <c r="R29" s="2"/>
      <c r="S29" s="6">
        <v>5275581.9969999967</v>
      </c>
      <c r="T29" s="2"/>
    </row>
    <row r="30" spans="1:20" ht="19" x14ac:dyDescent="0.25">
      <c r="A30" s="13">
        <v>2050</v>
      </c>
      <c r="B30" s="26">
        <v>73385.691048000197</v>
      </c>
      <c r="C30" s="26">
        <v>189725692.14740419</v>
      </c>
      <c r="D30" s="26">
        <v>27403468.590888072</v>
      </c>
      <c r="E30" s="26">
        <v>387353879.99339437</v>
      </c>
      <c r="F30" s="26">
        <v>616684294.48316824</v>
      </c>
      <c r="G30" s="26">
        <v>413826312.94246781</v>
      </c>
      <c r="H30" s="26">
        <v>2104955653.6098969</v>
      </c>
      <c r="I30" s="26">
        <v>58862858.177425832</v>
      </c>
      <c r="J30" s="26">
        <v>214950650.5093672</v>
      </c>
      <c r="K30" s="26">
        <v>1127453429.350404</v>
      </c>
      <c r="L30" s="26">
        <v>0</v>
      </c>
      <c r="M30" s="26">
        <v>245984430.05712089</v>
      </c>
      <c r="N30" s="26">
        <v>0</v>
      </c>
      <c r="O30" s="26">
        <v>0</v>
      </c>
      <c r="P30" s="26">
        <v>0</v>
      </c>
      <c r="Q30" s="6">
        <v>644114232.69777298</v>
      </c>
      <c r="R30" s="2"/>
      <c r="S30" s="6">
        <v>1926875.2980000004</v>
      </c>
      <c r="T30" s="2"/>
    </row>
    <row r="32" spans="1:20" x14ac:dyDescent="0.25">
      <c r="A32" s="5" t="s">
        <v>24</v>
      </c>
      <c r="B32" s="5" t="s">
        <v>41</v>
      </c>
      <c r="D32" s="5" t="s">
        <v>25</v>
      </c>
      <c r="E32" s="5" t="s">
        <v>26</v>
      </c>
      <c r="F32" s="5" t="s">
        <v>33</v>
      </c>
      <c r="H32" s="5" t="s">
        <v>27</v>
      </c>
      <c r="I32" s="5" t="s">
        <v>28</v>
      </c>
      <c r="J32" s="5" t="s">
        <v>32</v>
      </c>
      <c r="L32" s="5" t="s">
        <v>29</v>
      </c>
      <c r="M32" s="5" t="s">
        <v>30</v>
      </c>
      <c r="N32" s="5" t="s">
        <v>31</v>
      </c>
      <c r="P32" s="5" t="s">
        <v>34</v>
      </c>
      <c r="Q32" s="5" t="s">
        <v>35</v>
      </c>
      <c r="S32" s="5" t="s">
        <v>36</v>
      </c>
      <c r="T32" s="5" t="s">
        <v>37</v>
      </c>
    </row>
    <row r="33" spans="1:20" x14ac:dyDescent="0.25">
      <c r="A33" s="5">
        <v>2018</v>
      </c>
      <c r="B33" s="28">
        <v>1797093951.064676</v>
      </c>
      <c r="D33" s="5">
        <v>2018</v>
      </c>
      <c r="E33" s="10">
        <v>382595464534.18262</v>
      </c>
      <c r="F33" s="10">
        <v>0</v>
      </c>
      <c r="H33" s="5">
        <v>2018</v>
      </c>
      <c r="I33" s="11">
        <f>E33/M33</f>
        <v>103.14160960140367</v>
      </c>
      <c r="J33" s="7">
        <v>0</v>
      </c>
      <c r="L33" s="5">
        <v>2018</v>
      </c>
      <c r="M33" s="8">
        <v>3709419176.3415704</v>
      </c>
      <c r="N33" s="12">
        <v>0</v>
      </c>
      <c r="P33" s="5">
        <v>2018</v>
      </c>
      <c r="Q33" s="8">
        <v>0</v>
      </c>
      <c r="S33" s="5">
        <v>2018</v>
      </c>
      <c r="T33" s="8">
        <v>1880209.636291923</v>
      </c>
    </row>
    <row r="34" spans="1:20" x14ac:dyDescent="0.25">
      <c r="A34" s="5">
        <v>2020</v>
      </c>
      <c r="B34" s="28">
        <v>1852236047.487735</v>
      </c>
      <c r="D34" s="5">
        <v>2020</v>
      </c>
      <c r="E34" s="10">
        <v>366578656312.67389</v>
      </c>
      <c r="F34" s="10">
        <v>0</v>
      </c>
      <c r="H34" s="5">
        <v>2020</v>
      </c>
      <c r="I34" s="11">
        <f t="shared" ref="I34:I40" si="0">E34/M34</f>
        <v>98.107381675543692</v>
      </c>
      <c r="J34" s="7">
        <v>0</v>
      </c>
      <c r="L34" s="5">
        <v>2020</v>
      </c>
      <c r="M34" s="8">
        <v>3736504328.7467022</v>
      </c>
      <c r="N34" s="12">
        <v>0</v>
      </c>
      <c r="P34" s="5">
        <v>2020</v>
      </c>
      <c r="Q34" s="8">
        <v>0</v>
      </c>
      <c r="S34" s="5">
        <v>2020</v>
      </c>
      <c r="T34" s="8">
        <v>2184219.5086395652</v>
      </c>
    </row>
    <row r="35" spans="1:20" x14ac:dyDescent="0.25">
      <c r="A35" s="5">
        <v>2025</v>
      </c>
      <c r="B35" s="28">
        <v>1518103089.1437261</v>
      </c>
      <c r="D35" s="5">
        <v>2025</v>
      </c>
      <c r="E35" s="10">
        <v>337910476614.71881</v>
      </c>
      <c r="F35" s="10">
        <v>0</v>
      </c>
      <c r="H35" s="5">
        <v>2025</v>
      </c>
      <c r="I35" s="11">
        <f t="shared" si="0"/>
        <v>89.086160172964398</v>
      </c>
      <c r="J35" s="7">
        <v>0</v>
      </c>
      <c r="L35" s="5">
        <v>2025</v>
      </c>
      <c r="M35" s="8">
        <v>3793074883.446002</v>
      </c>
      <c r="N35" s="12">
        <v>0</v>
      </c>
      <c r="P35" s="5">
        <v>2025</v>
      </c>
      <c r="Q35" s="8">
        <v>0</v>
      </c>
      <c r="S35" s="5">
        <v>2025</v>
      </c>
      <c r="T35" s="8">
        <v>2560947.1402601763</v>
      </c>
    </row>
    <row r="36" spans="1:20" x14ac:dyDescent="0.25">
      <c r="A36" s="5">
        <v>2030</v>
      </c>
      <c r="B36" s="28">
        <v>1070295012.2463681</v>
      </c>
      <c r="D36" s="5">
        <v>2030</v>
      </c>
      <c r="E36" s="10">
        <v>312579366649.71381</v>
      </c>
      <c r="F36" s="10">
        <v>0</v>
      </c>
      <c r="H36" s="5">
        <v>2030</v>
      </c>
      <c r="I36" s="11">
        <f t="shared" si="0"/>
        <v>81.142043202453422</v>
      </c>
      <c r="J36" s="7">
        <v>0</v>
      </c>
      <c r="L36" s="5">
        <v>2030</v>
      </c>
      <c r="M36" s="8">
        <v>3852249146.2263627</v>
      </c>
      <c r="N36" s="12">
        <v>0</v>
      </c>
      <c r="P36" s="5">
        <v>2030</v>
      </c>
      <c r="Q36" s="8">
        <v>0</v>
      </c>
      <c r="S36" s="5">
        <v>2030</v>
      </c>
      <c r="T36" s="8">
        <v>3302665.4628859917</v>
      </c>
    </row>
    <row r="37" spans="1:20" x14ac:dyDescent="0.25">
      <c r="A37" s="5">
        <v>2035</v>
      </c>
      <c r="B37" s="28">
        <v>642166501.92745996</v>
      </c>
      <c r="D37" s="5">
        <v>2035</v>
      </c>
      <c r="E37" s="10">
        <v>332568861941.46527</v>
      </c>
      <c r="F37" s="10">
        <v>0</v>
      </c>
      <c r="H37" s="5">
        <v>2035</v>
      </c>
      <c r="I37" s="11">
        <f t="shared" si="0"/>
        <v>84.280976560132146</v>
      </c>
      <c r="J37" s="7">
        <v>0</v>
      </c>
      <c r="L37" s="5">
        <v>2035</v>
      </c>
      <c r="M37" s="8">
        <v>3945954063.5980477</v>
      </c>
      <c r="N37" s="12">
        <v>0</v>
      </c>
      <c r="P37" s="5">
        <v>2035</v>
      </c>
      <c r="Q37" s="8">
        <v>0</v>
      </c>
      <c r="S37" s="5">
        <v>2035</v>
      </c>
      <c r="T37" s="8">
        <v>5508013.3546953276</v>
      </c>
    </row>
    <row r="38" spans="1:20" x14ac:dyDescent="0.25">
      <c r="A38" s="5">
        <v>2040</v>
      </c>
      <c r="B38" s="28">
        <v>457847172.54357803</v>
      </c>
      <c r="D38" s="5">
        <v>2040</v>
      </c>
      <c r="E38" s="10">
        <v>312556542164.40936</v>
      </c>
      <c r="F38" s="10">
        <v>0</v>
      </c>
      <c r="H38" s="5">
        <v>2040</v>
      </c>
      <c r="I38" s="11">
        <f t="shared" si="0"/>
        <v>76.651008270307273</v>
      </c>
      <c r="J38" s="7">
        <v>0</v>
      </c>
      <c r="L38" s="5">
        <v>2040</v>
      </c>
      <c r="M38" s="8">
        <v>4077657283.5439939</v>
      </c>
      <c r="N38" s="12">
        <v>0</v>
      </c>
      <c r="P38" s="5">
        <v>2040</v>
      </c>
      <c r="Q38" s="8">
        <v>0</v>
      </c>
      <c r="S38" s="5">
        <v>2040</v>
      </c>
      <c r="T38" s="8">
        <v>6227553.2095461162</v>
      </c>
    </row>
    <row r="39" spans="1:20" x14ac:dyDescent="0.25">
      <c r="A39" s="5">
        <v>2045</v>
      </c>
      <c r="B39" s="28">
        <v>272766099.31240898</v>
      </c>
      <c r="D39" s="5">
        <v>2045</v>
      </c>
      <c r="E39" s="10">
        <v>304980032459.74951</v>
      </c>
      <c r="F39" s="10">
        <v>0</v>
      </c>
      <c r="H39" s="5">
        <v>2045</v>
      </c>
      <c r="I39" s="11">
        <f t="shared" si="0"/>
        <v>72.006216327306461</v>
      </c>
      <c r="J39" s="7">
        <v>0</v>
      </c>
      <c r="L39" s="5">
        <v>2045</v>
      </c>
      <c r="M39" s="8">
        <v>4235468102.8295312</v>
      </c>
      <c r="N39" s="12">
        <v>0</v>
      </c>
      <c r="P39" s="5">
        <v>2045</v>
      </c>
      <c r="Q39" s="8">
        <v>0</v>
      </c>
      <c r="S39" s="5">
        <v>2045</v>
      </c>
      <c r="T39" s="8">
        <v>7253683.8675443549</v>
      </c>
    </row>
    <row r="40" spans="1:20" x14ac:dyDescent="0.25">
      <c r="A40" s="5">
        <v>2050</v>
      </c>
      <c r="B40" s="29">
        <v>87584711.213746995</v>
      </c>
      <c r="D40" s="5">
        <v>2050</v>
      </c>
      <c r="E40" s="10">
        <v>312435939874.96942</v>
      </c>
      <c r="F40" s="10">
        <v>0</v>
      </c>
      <c r="H40" s="5">
        <v>2050</v>
      </c>
      <c r="I40" s="11">
        <f t="shared" si="0"/>
        <v>70.565258881368024</v>
      </c>
      <c r="J40" s="7">
        <v>0</v>
      </c>
      <c r="L40" s="5">
        <v>2050</v>
      </c>
      <c r="M40" s="8">
        <v>4427617000.6011934</v>
      </c>
      <c r="N40" s="12">
        <v>0</v>
      </c>
      <c r="P40" s="5">
        <v>2050</v>
      </c>
      <c r="Q40" s="8">
        <v>0</v>
      </c>
      <c r="S40" s="5">
        <v>2050</v>
      </c>
      <c r="T40" s="8">
        <v>9220265.4645475503</v>
      </c>
    </row>
    <row r="42" spans="1:20" x14ac:dyDescent="0.25">
      <c r="H42" s="5">
        <v>2018</v>
      </c>
      <c r="I42" s="10">
        <f>I33*M33</f>
        <v>382595464534.18262</v>
      </c>
    </row>
    <row r="43" spans="1:20" x14ac:dyDescent="0.25">
      <c r="H43" s="5">
        <v>2020</v>
      </c>
      <c r="I43" s="10">
        <f t="shared" ref="I43:I49" si="1">I34*M34</f>
        <v>366578656312.67389</v>
      </c>
    </row>
    <row r="44" spans="1:20" x14ac:dyDescent="0.25">
      <c r="H44" s="5">
        <v>2025</v>
      </c>
      <c r="I44" s="10">
        <f t="shared" si="1"/>
        <v>337910476614.71881</v>
      </c>
    </row>
    <row r="45" spans="1:20" x14ac:dyDescent="0.25">
      <c r="H45" s="5">
        <v>2030</v>
      </c>
      <c r="I45" s="10">
        <f t="shared" si="1"/>
        <v>312579366649.71381</v>
      </c>
    </row>
    <row r="46" spans="1:20" x14ac:dyDescent="0.25">
      <c r="H46" s="5">
        <v>2035</v>
      </c>
      <c r="I46" s="10">
        <f t="shared" si="1"/>
        <v>332568861941.46527</v>
      </c>
    </row>
    <row r="47" spans="1:20" x14ac:dyDescent="0.25">
      <c r="H47" s="5">
        <v>2040</v>
      </c>
      <c r="I47" s="10">
        <f t="shared" si="1"/>
        <v>312556542164.40936</v>
      </c>
    </row>
    <row r="48" spans="1:20" x14ac:dyDescent="0.25">
      <c r="H48" s="5">
        <v>2045</v>
      </c>
      <c r="I48" s="10">
        <f t="shared" si="1"/>
        <v>304980032459.74951</v>
      </c>
    </row>
    <row r="49" spans="8:9" x14ac:dyDescent="0.25">
      <c r="H49" s="5">
        <v>2050</v>
      </c>
      <c r="I49" s="10">
        <f t="shared" si="1"/>
        <v>312435939874.96942</v>
      </c>
    </row>
  </sheetData>
  <phoneticPr fontId="5" type="noConversion"/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B8EA7-EC85-224F-8FFE-4C9A8F5C55B7}">
  <dimension ref="A1:CR49"/>
  <sheetViews>
    <sheetView workbookViewId="0">
      <selection activeCell="B3" sqref="B3:S10"/>
    </sheetView>
  </sheetViews>
  <sheetFormatPr baseColWidth="10" defaultColWidth="8.83203125" defaultRowHeight="17" x14ac:dyDescent="0.25"/>
  <cols>
    <col min="1" max="1" width="28.5" bestFit="1" customWidth="1"/>
    <col min="2" max="2" width="17.33203125" bestFit="1" customWidth="1"/>
    <col min="3" max="3" width="11.83203125" bestFit="1" customWidth="1"/>
    <col min="4" max="4" width="19.33203125" bestFit="1" customWidth="1"/>
    <col min="5" max="5" width="16.83203125" bestFit="1" customWidth="1"/>
    <col min="6" max="6" width="13.33203125" bestFit="1" customWidth="1"/>
    <col min="7" max="7" width="11.6640625" bestFit="1" customWidth="1"/>
    <col min="8" max="8" width="11" bestFit="1" customWidth="1"/>
    <col min="9" max="9" width="16.83203125" bestFit="1" customWidth="1"/>
    <col min="10" max="10" width="15.5" bestFit="1" customWidth="1"/>
    <col min="11" max="11" width="9.83203125" bestFit="1" customWidth="1"/>
    <col min="12" max="12" width="15.83203125" bestFit="1" customWidth="1"/>
    <col min="13" max="13" width="13.33203125" bestFit="1" customWidth="1"/>
    <col min="14" max="14" width="12.1640625" bestFit="1" customWidth="1"/>
    <col min="15" max="15" width="10.1640625" bestFit="1" customWidth="1"/>
    <col min="16" max="16" width="23.33203125" bestFit="1" customWidth="1"/>
    <col min="17" max="17" width="18.33203125" bestFit="1" customWidth="1"/>
    <col min="18" max="18" width="19" bestFit="1" customWidth="1"/>
    <col min="19" max="19" width="14.5" bestFit="1" customWidth="1"/>
    <col min="20" max="20" width="17.1640625" bestFit="1" customWidth="1"/>
    <col min="21" max="96" width="15.6640625" style="1" customWidth="1"/>
    <col min="97" max="201" width="15.6640625" customWidth="1"/>
  </cols>
  <sheetData>
    <row r="1" spans="1:20" x14ac:dyDescent="0.25">
      <c r="A1" s="5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11</v>
      </c>
      <c r="J2" s="2" t="s">
        <v>50</v>
      </c>
      <c r="K2" s="2" t="s">
        <v>51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10</v>
      </c>
      <c r="Q2" s="2" t="s">
        <v>52</v>
      </c>
      <c r="R2" s="2" t="s">
        <v>53</v>
      </c>
      <c r="S2" s="2" t="s">
        <v>54</v>
      </c>
      <c r="T2" s="2" t="s">
        <v>20</v>
      </c>
    </row>
    <row r="3" spans="1:20" x14ac:dyDescent="0.25">
      <c r="A3" s="13">
        <v>2018</v>
      </c>
      <c r="B3" s="6">
        <v>261924.9</v>
      </c>
      <c r="C3" s="6">
        <v>384177.4</v>
      </c>
      <c r="D3" s="6">
        <v>192114</v>
      </c>
      <c r="E3" s="6">
        <v>108179.427</v>
      </c>
      <c r="F3" s="6">
        <v>79408.3</v>
      </c>
      <c r="G3" s="6">
        <v>94674.3</v>
      </c>
      <c r="H3" s="6">
        <v>30</v>
      </c>
      <c r="I3" s="6">
        <v>31709.599999999999</v>
      </c>
      <c r="J3" s="6">
        <v>23075.7</v>
      </c>
      <c r="K3" s="6">
        <v>265370.55200000003</v>
      </c>
      <c r="L3" s="6">
        <v>19026.5</v>
      </c>
      <c r="M3" s="6">
        <v>0</v>
      </c>
      <c r="N3" s="6">
        <v>0</v>
      </c>
      <c r="O3" s="6">
        <v>0</v>
      </c>
      <c r="P3" s="6">
        <v>23609.662</v>
      </c>
      <c r="Q3" s="6">
        <v>0</v>
      </c>
      <c r="R3" s="6">
        <v>0</v>
      </c>
      <c r="S3" s="6">
        <v>7727.5170410000001</v>
      </c>
      <c r="T3" s="27">
        <v>636073.91545500001</v>
      </c>
    </row>
    <row r="4" spans="1:20" x14ac:dyDescent="0.25">
      <c r="A4" s="13">
        <v>2020</v>
      </c>
      <c r="B4" s="6">
        <v>243802.932</v>
      </c>
      <c r="C4" s="6">
        <v>365130.23499999999</v>
      </c>
      <c r="D4" s="6">
        <v>173914.1</v>
      </c>
      <c r="E4" s="6">
        <v>80871.625999999989</v>
      </c>
      <c r="F4" s="6">
        <v>84357.181999999986</v>
      </c>
      <c r="G4" s="6">
        <v>106782.761</v>
      </c>
      <c r="H4" s="6">
        <v>3662.4589999999998</v>
      </c>
      <c r="I4" s="6">
        <v>47608.692000000003</v>
      </c>
      <c r="J4" s="6">
        <v>24210.024999999991</v>
      </c>
      <c r="K4" s="6">
        <v>264435.13400000002</v>
      </c>
      <c r="L4" s="6">
        <v>19557.84</v>
      </c>
      <c r="M4" s="6">
        <v>0</v>
      </c>
      <c r="N4" s="6">
        <v>0</v>
      </c>
      <c r="O4" s="6">
        <v>0</v>
      </c>
      <c r="P4" s="6">
        <v>59166.245000000003</v>
      </c>
      <c r="Q4" s="6">
        <v>6702.2260000000006</v>
      </c>
      <c r="R4" s="6">
        <v>10215.651</v>
      </c>
      <c r="S4" s="6">
        <v>21914.565879000002</v>
      </c>
      <c r="T4" s="27">
        <v>631934.18731099996</v>
      </c>
    </row>
    <row r="5" spans="1:20" x14ac:dyDescent="0.25">
      <c r="A5" s="13">
        <v>2025</v>
      </c>
      <c r="B5" s="6">
        <v>173623.57299999989</v>
      </c>
      <c r="C5" s="6">
        <v>295010.45500000002</v>
      </c>
      <c r="D5" s="6">
        <v>103735.095</v>
      </c>
      <c r="E5" s="6">
        <v>69834.944999999992</v>
      </c>
      <c r="F5" s="6">
        <v>87654.236999999994</v>
      </c>
      <c r="G5" s="6">
        <v>170263.83799999999</v>
      </c>
      <c r="H5" s="6">
        <v>8083.6530000000002</v>
      </c>
      <c r="I5" s="6">
        <v>117182.092</v>
      </c>
      <c r="J5" s="6">
        <v>22922.419000000002</v>
      </c>
      <c r="K5" s="6">
        <v>264596.20599999989</v>
      </c>
      <c r="L5" s="6">
        <v>21803.089</v>
      </c>
      <c r="M5" s="6">
        <v>0</v>
      </c>
      <c r="N5" s="6">
        <v>0</v>
      </c>
      <c r="O5" s="6">
        <v>0</v>
      </c>
      <c r="P5" s="6">
        <v>105415.077</v>
      </c>
      <c r="Q5" s="6">
        <v>27091.346000000001</v>
      </c>
      <c r="R5" s="6">
        <v>85848.191999999981</v>
      </c>
      <c r="S5" s="6">
        <v>17243.356231000002</v>
      </c>
      <c r="T5" s="27">
        <v>649697.06122799998</v>
      </c>
    </row>
    <row r="6" spans="1:20" x14ac:dyDescent="0.25">
      <c r="A6" s="13">
        <v>2030</v>
      </c>
      <c r="B6" s="6">
        <v>84055.933000000005</v>
      </c>
      <c r="C6" s="6">
        <v>312952.86</v>
      </c>
      <c r="D6" s="6">
        <v>23374.028999999999</v>
      </c>
      <c r="E6" s="6">
        <v>69790.735000000001</v>
      </c>
      <c r="F6" s="6">
        <v>93974.76400000001</v>
      </c>
      <c r="G6" s="6">
        <v>243016.87400000001</v>
      </c>
      <c r="H6" s="6">
        <v>15516.418</v>
      </c>
      <c r="I6" s="6">
        <v>188061.196</v>
      </c>
      <c r="J6" s="6">
        <v>26186.062999999998</v>
      </c>
      <c r="K6" s="6">
        <v>265802.61200000002</v>
      </c>
      <c r="L6" s="6">
        <v>24452.463</v>
      </c>
      <c r="M6" s="6">
        <v>0</v>
      </c>
      <c r="N6" s="6">
        <v>0</v>
      </c>
      <c r="O6" s="6">
        <v>0</v>
      </c>
      <c r="P6" s="6">
        <v>164189.30499999999</v>
      </c>
      <c r="Q6" s="6">
        <v>59379.082000000009</v>
      </c>
      <c r="R6" s="6">
        <v>342568.09999999992</v>
      </c>
      <c r="S6" s="6">
        <v>30525.176756000001</v>
      </c>
      <c r="T6" s="27">
        <v>665285.35554700007</v>
      </c>
    </row>
    <row r="7" spans="1:20" x14ac:dyDescent="0.25">
      <c r="A7" s="13">
        <v>2035</v>
      </c>
      <c r="B7" s="6">
        <v>10891.471</v>
      </c>
      <c r="C7" s="6">
        <v>298827.95600000001</v>
      </c>
      <c r="D7" s="6">
        <v>33863.062000000013</v>
      </c>
      <c r="E7" s="6">
        <v>69831.107999999993</v>
      </c>
      <c r="F7" s="6">
        <v>107490.723</v>
      </c>
      <c r="G7" s="6">
        <v>345070.35299999989</v>
      </c>
      <c r="H7" s="6">
        <v>22838.572</v>
      </c>
      <c r="I7" s="6">
        <v>300430.22499999998</v>
      </c>
      <c r="J7" s="6">
        <v>40525.56</v>
      </c>
      <c r="K7" s="6">
        <v>410406.15299999999</v>
      </c>
      <c r="L7" s="6">
        <v>27522.098000000002</v>
      </c>
      <c r="M7" s="6">
        <v>0</v>
      </c>
      <c r="N7" s="6">
        <v>0</v>
      </c>
      <c r="O7" s="6">
        <v>0</v>
      </c>
      <c r="P7" s="6">
        <v>205201.625</v>
      </c>
      <c r="Q7" s="6">
        <v>89580.834999999963</v>
      </c>
      <c r="R7" s="6">
        <v>780564.57899999991</v>
      </c>
      <c r="S7" s="6">
        <v>30277.777325999999</v>
      </c>
      <c r="T7" s="27">
        <v>690808.9162010001</v>
      </c>
    </row>
    <row r="8" spans="1:20" x14ac:dyDescent="0.25">
      <c r="A8" s="13">
        <v>2040</v>
      </c>
      <c r="B8" s="6">
        <v>87.948000000000022</v>
      </c>
      <c r="C8" s="6">
        <v>267962.26299999998</v>
      </c>
      <c r="D8" s="6">
        <v>30164.668000000001</v>
      </c>
      <c r="E8" s="6">
        <v>59176.508000000002</v>
      </c>
      <c r="F8" s="6">
        <v>107283.71</v>
      </c>
      <c r="G8" s="6">
        <v>458214.38</v>
      </c>
      <c r="H8" s="6">
        <v>23828.464</v>
      </c>
      <c r="I8" s="6">
        <v>421643.304</v>
      </c>
      <c r="J8" s="6">
        <v>64112.159000000007</v>
      </c>
      <c r="K8" s="6">
        <v>614612.88699999999</v>
      </c>
      <c r="L8" s="6">
        <v>30426.754000000001</v>
      </c>
      <c r="M8" s="6">
        <v>0</v>
      </c>
      <c r="N8" s="6">
        <v>0</v>
      </c>
      <c r="O8" s="6">
        <v>0</v>
      </c>
      <c r="P8" s="6">
        <v>212042.79699999999</v>
      </c>
      <c r="Q8" s="6">
        <v>119232.033</v>
      </c>
      <c r="R8" s="6">
        <v>1135994.2930000001</v>
      </c>
      <c r="S8" s="6">
        <v>22819.494394000001</v>
      </c>
      <c r="T8" s="27">
        <v>721738.471349</v>
      </c>
    </row>
    <row r="9" spans="1:20" x14ac:dyDescent="0.25">
      <c r="A9" s="13">
        <v>2045</v>
      </c>
      <c r="B9" s="6">
        <v>76.346000000000004</v>
      </c>
      <c r="C9" s="6">
        <v>205791.64600000001</v>
      </c>
      <c r="D9" s="6">
        <v>27045.936000000002</v>
      </c>
      <c r="E9" s="6">
        <v>52814.79</v>
      </c>
      <c r="F9" s="6">
        <v>107655.58500000001</v>
      </c>
      <c r="G9" s="6">
        <v>607234.27600000007</v>
      </c>
      <c r="H9" s="6">
        <v>23832.419000000002</v>
      </c>
      <c r="I9" s="6">
        <v>575560.91599999997</v>
      </c>
      <c r="J9" s="6">
        <v>114579.666</v>
      </c>
      <c r="K9" s="6">
        <v>1460627.443</v>
      </c>
      <c r="L9" s="6">
        <v>32449.54800000001</v>
      </c>
      <c r="M9" s="6">
        <v>0</v>
      </c>
      <c r="N9" s="6">
        <v>0</v>
      </c>
      <c r="O9" s="6">
        <v>0</v>
      </c>
      <c r="P9" s="6">
        <v>222436.51500000001</v>
      </c>
      <c r="Q9" s="6">
        <v>135719.78700000001</v>
      </c>
      <c r="R9" s="6">
        <v>1705421.36</v>
      </c>
      <c r="S9" s="6">
        <v>13292.340514</v>
      </c>
      <c r="T9" s="27">
        <v>795737.57084200019</v>
      </c>
    </row>
    <row r="10" spans="1:20" x14ac:dyDescent="0.25">
      <c r="A10" s="13">
        <v>2050</v>
      </c>
      <c r="B10" s="6">
        <v>33.936999999999998</v>
      </c>
      <c r="C10" s="6">
        <v>86627.991999999998</v>
      </c>
      <c r="D10" s="6">
        <v>47865.535000000003</v>
      </c>
      <c r="E10" s="6">
        <v>52812.925000000003</v>
      </c>
      <c r="F10" s="6">
        <v>111398.318</v>
      </c>
      <c r="G10" s="6">
        <v>776693.5610000001</v>
      </c>
      <c r="H10" s="6">
        <v>25060.97800000001</v>
      </c>
      <c r="I10" s="6">
        <v>797596.91999999981</v>
      </c>
      <c r="J10" s="6">
        <v>192560.954</v>
      </c>
      <c r="K10" s="6">
        <v>5037366.6789999986</v>
      </c>
      <c r="L10" s="6">
        <v>36356.972999999998</v>
      </c>
      <c r="M10" s="6">
        <v>0</v>
      </c>
      <c r="N10" s="6">
        <v>0</v>
      </c>
      <c r="O10" s="6">
        <v>0</v>
      </c>
      <c r="P10" s="6">
        <v>247029.11799999999</v>
      </c>
      <c r="Q10" s="6">
        <v>159628.91399999999</v>
      </c>
      <c r="R10" s="6">
        <v>4221458.4070000006</v>
      </c>
      <c r="S10" s="6">
        <v>19595.741007000001</v>
      </c>
      <c r="T10" s="27">
        <v>969029.55477199994</v>
      </c>
    </row>
    <row r="11" spans="1:20" x14ac:dyDescent="0.25">
      <c r="A11" s="5" t="s">
        <v>21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A12" s="2" t="s">
        <v>1</v>
      </c>
      <c r="B12" s="2" t="s">
        <v>2</v>
      </c>
      <c r="C12" s="2" t="s">
        <v>3</v>
      </c>
      <c r="D12" s="2" t="s">
        <v>4</v>
      </c>
      <c r="E12" s="2" t="s">
        <v>5</v>
      </c>
      <c r="F12" s="2" t="s">
        <v>6</v>
      </c>
      <c r="G12" s="2" t="s">
        <v>7</v>
      </c>
      <c r="H12" s="2" t="s">
        <v>8</v>
      </c>
      <c r="I12" s="2" t="s">
        <v>9</v>
      </c>
      <c r="J12" s="2" t="s">
        <v>10</v>
      </c>
      <c r="K12" s="2" t="s">
        <v>11</v>
      </c>
      <c r="L12" s="2" t="s">
        <v>12</v>
      </c>
      <c r="M12" s="2" t="s">
        <v>13</v>
      </c>
      <c r="N12" s="2" t="s">
        <v>14</v>
      </c>
      <c r="O12" s="2" t="s">
        <v>15</v>
      </c>
      <c r="P12" s="2" t="s">
        <v>16</v>
      </c>
      <c r="Q12" s="2" t="s">
        <v>17</v>
      </c>
      <c r="R12" s="2" t="s">
        <v>18</v>
      </c>
      <c r="S12" s="2" t="s">
        <v>19</v>
      </c>
      <c r="T12" s="2" t="s">
        <v>20</v>
      </c>
    </row>
    <row r="13" spans="1:20" x14ac:dyDescent="0.25">
      <c r="A13" s="13">
        <v>2018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</row>
    <row r="14" spans="1:20" x14ac:dyDescent="0.25">
      <c r="A14" s="13">
        <v>2020</v>
      </c>
      <c r="B14" s="6">
        <v>0</v>
      </c>
      <c r="C14" s="6">
        <v>0</v>
      </c>
      <c r="D14" s="6">
        <v>0</v>
      </c>
      <c r="E14" s="6">
        <v>0.10516092697176239</v>
      </c>
      <c r="F14" s="6">
        <v>0</v>
      </c>
      <c r="G14" s="6">
        <v>0</v>
      </c>
      <c r="H14" s="6">
        <v>5.4479509745694168E-2</v>
      </c>
      <c r="I14" s="6">
        <v>0</v>
      </c>
      <c r="J14" s="6">
        <v>0.21916570482552769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9.7850218026333102E-3</v>
      </c>
      <c r="R14" s="6">
        <v>-8.6300467960324465E-2</v>
      </c>
      <c r="S14" s="6">
        <v>1.4712877100407831E-2</v>
      </c>
      <c r="T14" s="6">
        <v>-2.5770946449883252E-3</v>
      </c>
    </row>
    <row r="15" spans="1:20" x14ac:dyDescent="0.25">
      <c r="A15" s="13">
        <v>2025</v>
      </c>
      <c r="B15" s="6">
        <v>-0.54725562147065421</v>
      </c>
      <c r="C15" s="6">
        <v>-0.23086350372852049</v>
      </c>
      <c r="D15" s="6">
        <v>-1</v>
      </c>
      <c r="E15" s="6">
        <v>1.2260537156767279</v>
      </c>
      <c r="F15" s="6">
        <v>0</v>
      </c>
      <c r="G15" s="6">
        <v>0</v>
      </c>
      <c r="H15" s="6">
        <v>0.75302629447654035</v>
      </c>
      <c r="I15" s="6">
        <v>0</v>
      </c>
      <c r="J15" s="6">
        <v>1.4894391786070991</v>
      </c>
      <c r="K15" s="6">
        <v>0.32922643634998122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0.52029143558697788</v>
      </c>
      <c r="R15" s="6">
        <v>-0.31704638352592318</v>
      </c>
      <c r="S15" s="6">
        <v>5.7647367845208609E-2</v>
      </c>
      <c r="T15" s="6">
        <v>9.2985249643582034E-3</v>
      </c>
    </row>
    <row r="16" spans="1:20" x14ac:dyDescent="0.25">
      <c r="A16" s="13">
        <v>2030</v>
      </c>
      <c r="B16" s="6">
        <v>-1</v>
      </c>
      <c r="C16" s="6">
        <v>-0.23086350372852049</v>
      </c>
      <c r="D16" s="6">
        <v>-1</v>
      </c>
      <c r="E16" s="6">
        <v>2.492101690360272</v>
      </c>
      <c r="F16" s="6">
        <v>0</v>
      </c>
      <c r="G16" s="6">
        <v>0</v>
      </c>
      <c r="H16" s="6">
        <v>1.3911022622968521</v>
      </c>
      <c r="I16" s="6">
        <v>0</v>
      </c>
      <c r="J16" s="6">
        <v>3.4289869772539139</v>
      </c>
      <c r="K16" s="6">
        <v>3.875690950056327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1.9281808560179501</v>
      </c>
      <c r="R16" s="6">
        <v>-0.16148465432693171</v>
      </c>
      <c r="S16" s="6">
        <v>0.1139001709641559</v>
      </c>
      <c r="T16" s="6">
        <v>0.13547092815914111</v>
      </c>
    </row>
    <row r="17" spans="1:20" x14ac:dyDescent="0.25">
      <c r="A17" s="13">
        <v>2035</v>
      </c>
      <c r="B17" s="6">
        <v>-1</v>
      </c>
      <c r="C17" s="6">
        <v>-0.23086350372852049</v>
      </c>
      <c r="D17" s="6">
        <v>-1</v>
      </c>
      <c r="E17" s="6">
        <v>3.5529008529698149</v>
      </c>
      <c r="F17" s="6">
        <v>0</v>
      </c>
      <c r="G17" s="6">
        <v>0</v>
      </c>
      <c r="H17" s="6">
        <v>2.2774728686356029</v>
      </c>
      <c r="I17" s="6">
        <v>0</v>
      </c>
      <c r="J17" s="6">
        <v>6.0467843416148828</v>
      </c>
      <c r="K17" s="6">
        <v>3.875690950056327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2.6213736929003848</v>
      </c>
      <c r="R17" s="6">
        <v>-0.20460080070968459</v>
      </c>
      <c r="S17" s="6">
        <v>0.27927573252753851</v>
      </c>
      <c r="T17" s="6">
        <v>0.34739716050836578</v>
      </c>
    </row>
    <row r="18" spans="1:20" x14ac:dyDescent="0.25">
      <c r="A18" s="13">
        <v>2040</v>
      </c>
      <c r="B18" s="6">
        <v>-1</v>
      </c>
      <c r="C18" s="6">
        <v>-0.23086350372852049</v>
      </c>
      <c r="D18" s="6">
        <v>-1</v>
      </c>
      <c r="E18" s="6">
        <v>5.1419116669912368</v>
      </c>
      <c r="F18" s="6">
        <v>0</v>
      </c>
      <c r="G18" s="6">
        <v>0</v>
      </c>
      <c r="H18" s="6">
        <v>3.0155985097996871</v>
      </c>
      <c r="I18" s="6">
        <v>0</v>
      </c>
      <c r="J18" s="6">
        <v>7.5372339391960947</v>
      </c>
      <c r="K18" s="6">
        <v>3.875690950056327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3.7148010668472971</v>
      </c>
      <c r="R18" s="6">
        <v>-0.23235609326876641</v>
      </c>
      <c r="S18" s="6">
        <v>0.50172634543445516</v>
      </c>
      <c r="T18" s="6">
        <v>0.63952213973292182</v>
      </c>
    </row>
    <row r="19" spans="1:20" x14ac:dyDescent="0.25">
      <c r="A19" s="13">
        <v>2045</v>
      </c>
      <c r="B19" s="6">
        <v>-1</v>
      </c>
      <c r="C19" s="6">
        <v>-1</v>
      </c>
      <c r="D19" s="6">
        <v>-1</v>
      </c>
      <c r="E19" s="6">
        <v>10.33955083349562</v>
      </c>
      <c r="F19" s="6">
        <v>0</v>
      </c>
      <c r="G19" s="6">
        <v>0</v>
      </c>
      <c r="H19" s="6">
        <v>3.7272814642837861</v>
      </c>
      <c r="I19" s="6">
        <v>0</v>
      </c>
      <c r="J19" s="6">
        <v>8.7598544996677283</v>
      </c>
      <c r="K19" s="6">
        <v>3.875690950056327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11.131350239193941</v>
      </c>
      <c r="R19" s="6">
        <v>6.982634650390597E-2</v>
      </c>
      <c r="S19" s="6">
        <v>0.78548717267713819</v>
      </c>
      <c r="T19" s="6">
        <v>0.9874284552173298</v>
      </c>
    </row>
    <row r="20" spans="1:20" x14ac:dyDescent="0.25">
      <c r="A20" s="13">
        <v>2050</v>
      </c>
      <c r="B20" s="6">
        <v>-1</v>
      </c>
      <c r="C20" s="6">
        <v>-1</v>
      </c>
      <c r="D20" s="6">
        <v>-1</v>
      </c>
      <c r="E20" s="6">
        <v>11.421047224926969</v>
      </c>
      <c r="F20" s="6">
        <v>0</v>
      </c>
      <c r="G20" s="6">
        <v>0</v>
      </c>
      <c r="H20" s="6">
        <v>4.0612658603747098</v>
      </c>
      <c r="I20" s="6">
        <v>0</v>
      </c>
      <c r="J20" s="6">
        <v>9.8900236671213548</v>
      </c>
      <c r="K20" s="6">
        <v>3.875690950056327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11.131350239193941</v>
      </c>
      <c r="R20" s="6">
        <v>-2.3323072562807631E-2</v>
      </c>
      <c r="S20" s="6">
        <v>0.99570271947429567</v>
      </c>
      <c r="T20" s="6">
        <v>1.2216477829364909</v>
      </c>
    </row>
    <row r="21" spans="1:20" x14ac:dyDescent="0.25">
      <c r="A21" s="5" t="s">
        <v>22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A22" s="2" t="s">
        <v>1</v>
      </c>
      <c r="B22" s="2" t="s">
        <v>2</v>
      </c>
      <c r="C22" s="2" t="s">
        <v>3</v>
      </c>
      <c r="D22" s="2" t="s">
        <v>4</v>
      </c>
      <c r="E22" s="2" t="s">
        <v>5</v>
      </c>
      <c r="F22" s="2" t="s">
        <v>6</v>
      </c>
      <c r="G22" s="2" t="s">
        <v>7</v>
      </c>
      <c r="H22" s="2" t="s">
        <v>8</v>
      </c>
      <c r="I22" s="2" t="s">
        <v>9</v>
      </c>
      <c r="J22" s="2" t="s">
        <v>10</v>
      </c>
      <c r="K22" s="2" t="s">
        <v>11</v>
      </c>
      <c r="L22" s="2" t="s">
        <v>12</v>
      </c>
      <c r="M22" s="2" t="s">
        <v>13</v>
      </c>
      <c r="N22" s="2" t="s">
        <v>14</v>
      </c>
      <c r="O22" s="2" t="s">
        <v>15</v>
      </c>
      <c r="P22" s="2" t="s">
        <v>16</v>
      </c>
      <c r="Q22" s="2" t="s">
        <v>48</v>
      </c>
      <c r="R22" s="2"/>
      <c r="S22" s="2"/>
      <c r="T22" s="2"/>
    </row>
    <row r="23" spans="1:20" ht="19" x14ac:dyDescent="0.25">
      <c r="A23" s="13">
        <v>2018</v>
      </c>
      <c r="B23" s="26">
        <v>1235095811.13149</v>
      </c>
      <c r="C23" s="26">
        <v>1105100236.940259</v>
      </c>
      <c r="D23" s="26">
        <v>49266950.845862843</v>
      </c>
      <c r="E23" s="26">
        <v>11564547.06582501</v>
      </c>
      <c r="F23" s="26">
        <v>832211436.97067273</v>
      </c>
      <c r="G23" s="26">
        <v>289909681.48692769</v>
      </c>
      <c r="H23" s="26">
        <v>293610379.56280851</v>
      </c>
      <c r="I23" s="26">
        <v>96733.234397999287</v>
      </c>
      <c r="J23" s="26">
        <v>34016464.095326997</v>
      </c>
      <c r="K23" s="26">
        <v>59686341.072672062</v>
      </c>
      <c r="L23" s="26">
        <v>0</v>
      </c>
      <c r="M23" s="26">
        <v>162212991.35147211</v>
      </c>
      <c r="N23" s="26">
        <v>0</v>
      </c>
      <c r="O23" s="26">
        <v>0</v>
      </c>
      <c r="P23" s="26">
        <v>0</v>
      </c>
      <c r="Q23" s="6">
        <v>3036290.5173500106</v>
      </c>
      <c r="R23" s="2"/>
      <c r="S23" s="6">
        <v>0</v>
      </c>
      <c r="T23" s="2"/>
    </row>
    <row r="24" spans="1:20" ht="19" x14ac:dyDescent="0.25">
      <c r="A24" s="13">
        <v>2020</v>
      </c>
      <c r="B24" s="26">
        <v>1182278286.222481</v>
      </c>
      <c r="C24" s="26">
        <v>1311139515.3274879</v>
      </c>
      <c r="D24" s="26">
        <v>67579784.016438678</v>
      </c>
      <c r="E24" s="26">
        <v>22971104.416719049</v>
      </c>
      <c r="F24" s="26">
        <v>622885541.3266995</v>
      </c>
      <c r="G24" s="26">
        <v>317557915.23874772</v>
      </c>
      <c r="H24" s="26">
        <v>362055614.68749642</v>
      </c>
      <c r="I24" s="26">
        <v>12194490.804951031</v>
      </c>
      <c r="J24" s="26">
        <v>83308148.159191862</v>
      </c>
      <c r="K24" s="26">
        <v>89303415.644800246</v>
      </c>
      <c r="L24" s="26">
        <v>0</v>
      </c>
      <c r="M24" s="26">
        <v>166654743.9178519</v>
      </c>
      <c r="N24" s="26">
        <v>0</v>
      </c>
      <c r="O24" s="26">
        <v>0</v>
      </c>
      <c r="P24" s="26">
        <v>0</v>
      </c>
      <c r="Q24" s="6">
        <v>2284639.6207380071</v>
      </c>
      <c r="R24" s="2"/>
      <c r="S24" s="6">
        <v>0</v>
      </c>
      <c r="T24" s="2"/>
    </row>
    <row r="25" spans="1:20" ht="19" x14ac:dyDescent="0.25">
      <c r="A25" s="13">
        <v>2025</v>
      </c>
      <c r="B25" s="26">
        <v>818383014.35646152</v>
      </c>
      <c r="C25" s="26">
        <v>1372101214.638917</v>
      </c>
      <c r="D25" s="26">
        <v>28619492.650437079</v>
      </c>
      <c r="E25" s="26">
        <v>31793756.489441048</v>
      </c>
      <c r="F25" s="26">
        <v>544086089.34533012</v>
      </c>
      <c r="G25" s="26">
        <v>330193599.44276267</v>
      </c>
      <c r="H25" s="26">
        <v>591890843.92941046</v>
      </c>
      <c r="I25" s="26">
        <v>24373923.247959971</v>
      </c>
      <c r="J25" s="26">
        <v>148830402.7570557</v>
      </c>
      <c r="K25" s="26">
        <v>219362128.00846061</v>
      </c>
      <c r="L25" s="26">
        <v>0</v>
      </c>
      <c r="M25" s="26">
        <v>186005998.0002183</v>
      </c>
      <c r="N25" s="26">
        <v>0</v>
      </c>
      <c r="O25" s="26">
        <v>0</v>
      </c>
      <c r="P25" s="26">
        <v>0</v>
      </c>
      <c r="Q25" s="6">
        <v>3581038.2047059922</v>
      </c>
      <c r="R25" s="2"/>
      <c r="S25" s="6">
        <v>2481.7740000000003</v>
      </c>
      <c r="T25" s="2"/>
    </row>
    <row r="26" spans="1:20" ht="19" x14ac:dyDescent="0.25">
      <c r="A26" s="13">
        <v>2030</v>
      </c>
      <c r="B26" s="26">
        <v>338125681.80594581</v>
      </c>
      <c r="C26" s="26">
        <v>1431382478.721689</v>
      </c>
      <c r="D26" s="26">
        <v>6197315.860163006</v>
      </c>
      <c r="E26" s="26">
        <v>59722085.018792093</v>
      </c>
      <c r="F26" s="26">
        <v>543187665.28335643</v>
      </c>
      <c r="G26" s="26">
        <v>354629013.22860831</v>
      </c>
      <c r="H26" s="26">
        <v>839397645.39917207</v>
      </c>
      <c r="I26" s="26">
        <v>40709805.016646057</v>
      </c>
      <c r="J26" s="26">
        <v>225203474.7446886</v>
      </c>
      <c r="K26" s="26">
        <v>342757708.0937801</v>
      </c>
      <c r="L26" s="26">
        <v>0</v>
      </c>
      <c r="M26" s="26">
        <v>208218235.20182031</v>
      </c>
      <c r="N26" s="26">
        <v>0</v>
      </c>
      <c r="O26" s="26">
        <v>0</v>
      </c>
      <c r="P26" s="26">
        <v>0</v>
      </c>
      <c r="Q26" s="6">
        <v>7989472.3731249971</v>
      </c>
      <c r="R26" s="2"/>
      <c r="S26" s="6">
        <v>374256.36599999998</v>
      </c>
      <c r="T26" s="2"/>
    </row>
    <row r="27" spans="1:20" ht="19" x14ac:dyDescent="0.25">
      <c r="A27" s="13">
        <v>2035</v>
      </c>
      <c r="B27" s="26">
        <v>29060775.091849029</v>
      </c>
      <c r="C27" s="26">
        <v>1147130180.343823</v>
      </c>
      <c r="D27" s="26">
        <v>21532264.270865019</v>
      </c>
      <c r="E27" s="26">
        <v>133461039.8908404</v>
      </c>
      <c r="F27" s="26">
        <v>537809246.94866288</v>
      </c>
      <c r="G27" s="26">
        <v>403604324.21498179</v>
      </c>
      <c r="H27" s="26">
        <v>1159133247.5958669</v>
      </c>
      <c r="I27" s="26">
        <v>57070979.223692678</v>
      </c>
      <c r="J27" s="26">
        <v>273782260.70600569</v>
      </c>
      <c r="K27" s="26">
        <v>536288784.26825547</v>
      </c>
      <c r="L27" s="26">
        <v>0</v>
      </c>
      <c r="M27" s="26">
        <v>232301610.26643041</v>
      </c>
      <c r="N27" s="26">
        <v>0</v>
      </c>
      <c r="O27" s="26">
        <v>0</v>
      </c>
      <c r="P27" s="26">
        <v>0</v>
      </c>
      <c r="Q27" s="6">
        <v>44528091.546929039</v>
      </c>
      <c r="R27" s="2"/>
      <c r="S27" s="6">
        <v>1247239.6610000015</v>
      </c>
      <c r="T27" s="2"/>
    </row>
    <row r="28" spans="1:20" ht="19" x14ac:dyDescent="0.25">
      <c r="A28" s="13">
        <v>2040</v>
      </c>
      <c r="B28" s="26">
        <v>232474.1743359995</v>
      </c>
      <c r="C28" s="26">
        <v>874129300.50416911</v>
      </c>
      <c r="D28" s="26">
        <v>24384132.266488079</v>
      </c>
      <c r="E28" s="26">
        <v>199255773.0491991</v>
      </c>
      <c r="F28" s="26">
        <v>447223526.58696818</v>
      </c>
      <c r="G28" s="26">
        <v>402889116.02112758</v>
      </c>
      <c r="H28" s="26">
        <v>1497957763.6639071</v>
      </c>
      <c r="I28" s="26">
        <v>58658620.786066718</v>
      </c>
      <c r="J28" s="26">
        <v>274435360.2197901</v>
      </c>
      <c r="K28" s="26">
        <v>728403407.26777864</v>
      </c>
      <c r="L28" s="26">
        <v>0</v>
      </c>
      <c r="M28" s="26">
        <v>252739993.13206831</v>
      </c>
      <c r="N28" s="26">
        <v>0</v>
      </c>
      <c r="O28" s="26">
        <v>0</v>
      </c>
      <c r="P28" s="26">
        <v>0</v>
      </c>
      <c r="Q28" s="6">
        <v>130159329.17724483</v>
      </c>
      <c r="R28" s="2"/>
      <c r="S28" s="6">
        <v>917496.84100000001</v>
      </c>
      <c r="T28" s="2"/>
    </row>
    <row r="29" spans="1:20" ht="19" x14ac:dyDescent="0.25">
      <c r="A29" s="13">
        <v>2045</v>
      </c>
      <c r="B29" s="26">
        <v>169456.91355400009</v>
      </c>
      <c r="C29" s="26">
        <v>550718842.20256329</v>
      </c>
      <c r="D29" s="26">
        <v>11258254.508862039</v>
      </c>
      <c r="E29" s="26">
        <v>310910401.1781413</v>
      </c>
      <c r="F29" s="26">
        <v>388544922.46654922</v>
      </c>
      <c r="G29" s="26">
        <v>404140880.89841962</v>
      </c>
      <c r="H29" s="26">
        <v>1867774009.8199179</v>
      </c>
      <c r="I29" s="26">
        <v>57938111.040801957</v>
      </c>
      <c r="J29" s="26">
        <v>272331261.00683212</v>
      </c>
      <c r="K29" s="26">
        <v>941035514.57935357</v>
      </c>
      <c r="L29" s="26">
        <v>0</v>
      </c>
      <c r="M29" s="26">
        <v>258767958.22797281</v>
      </c>
      <c r="N29" s="26">
        <v>0</v>
      </c>
      <c r="O29" s="26">
        <v>0</v>
      </c>
      <c r="P29" s="26">
        <v>0</v>
      </c>
      <c r="Q29" s="6">
        <v>331934465.4842304</v>
      </c>
      <c r="R29" s="2"/>
      <c r="S29" s="6">
        <v>894716.64100000146</v>
      </c>
      <c r="T29" s="2"/>
    </row>
    <row r="30" spans="1:20" ht="19" x14ac:dyDescent="0.25">
      <c r="A30" s="13">
        <v>2050</v>
      </c>
      <c r="B30" s="26">
        <v>83187.274082000265</v>
      </c>
      <c r="C30" s="26">
        <v>189818739.02129811</v>
      </c>
      <c r="D30" s="26">
        <v>23022424.94026798</v>
      </c>
      <c r="E30" s="26">
        <v>580226188.18736029</v>
      </c>
      <c r="F30" s="26">
        <v>369708773.97923809</v>
      </c>
      <c r="G30" s="26">
        <v>418253589.7607218</v>
      </c>
      <c r="H30" s="26">
        <v>2205551929.7850862</v>
      </c>
      <c r="I30" s="26">
        <v>58949666.0725758</v>
      </c>
      <c r="J30" s="26">
        <v>281883011.28256887</v>
      </c>
      <c r="K30" s="26">
        <v>1214024996.745188</v>
      </c>
      <c r="L30" s="26">
        <v>0</v>
      </c>
      <c r="M30" s="26">
        <v>269961310.07702082</v>
      </c>
      <c r="N30" s="26">
        <v>0</v>
      </c>
      <c r="O30" s="26">
        <v>0</v>
      </c>
      <c r="P30" s="26">
        <v>0</v>
      </c>
      <c r="Q30" s="6">
        <v>678259080.84499896</v>
      </c>
      <c r="R30" s="2"/>
      <c r="S30" s="6">
        <v>528943.13300000003</v>
      </c>
      <c r="T30" s="2"/>
    </row>
    <row r="32" spans="1:20" x14ac:dyDescent="0.25">
      <c r="A32" s="5" t="s">
        <v>24</v>
      </c>
      <c r="B32" s="5" t="s">
        <v>41</v>
      </c>
      <c r="D32" s="5" t="s">
        <v>25</v>
      </c>
      <c r="E32" s="5" t="s">
        <v>26</v>
      </c>
      <c r="F32" s="5" t="s">
        <v>33</v>
      </c>
      <c r="H32" s="5" t="s">
        <v>27</v>
      </c>
      <c r="I32" s="5" t="s">
        <v>28</v>
      </c>
      <c r="J32" s="5" t="s">
        <v>32</v>
      </c>
      <c r="L32" s="5" t="s">
        <v>29</v>
      </c>
      <c r="M32" s="5" t="s">
        <v>30</v>
      </c>
      <c r="N32" s="5" t="s">
        <v>31</v>
      </c>
      <c r="P32" s="5" t="s">
        <v>34</v>
      </c>
      <c r="Q32" s="5" t="s">
        <v>35</v>
      </c>
      <c r="S32" s="5" t="s">
        <v>36</v>
      </c>
      <c r="T32" s="5" t="s">
        <v>37</v>
      </c>
    </row>
    <row r="33" spans="1:20" x14ac:dyDescent="0.25">
      <c r="A33" s="5">
        <v>2018</v>
      </c>
      <c r="B33" s="28">
        <v>1797120076.679045</v>
      </c>
      <c r="D33" s="5">
        <v>2018</v>
      </c>
      <c r="E33" s="10">
        <v>378534496672.64215</v>
      </c>
      <c r="F33" s="10">
        <v>0</v>
      </c>
      <c r="H33" s="5">
        <v>2018</v>
      </c>
      <c r="I33" s="11">
        <f>E33/M33</f>
        <v>102.04683770626681</v>
      </c>
      <c r="J33" s="10">
        <v>0</v>
      </c>
      <c r="L33" s="5">
        <v>2018</v>
      </c>
      <c r="M33" s="8">
        <v>3709419176.3415704</v>
      </c>
      <c r="N33" s="12">
        <v>0</v>
      </c>
      <c r="P33" s="5">
        <v>2018</v>
      </c>
      <c r="Q33" s="15">
        <v>0</v>
      </c>
      <c r="S33" s="5">
        <v>2018</v>
      </c>
      <c r="T33" s="15">
        <v>1807423.6003406139</v>
      </c>
    </row>
    <row r="34" spans="1:20" x14ac:dyDescent="0.25">
      <c r="A34" s="5">
        <v>2020</v>
      </c>
      <c r="B34" s="28">
        <v>1853396512.38749</v>
      </c>
      <c r="D34" s="5">
        <v>2020</v>
      </c>
      <c r="E34" s="10">
        <v>369207090373.20953</v>
      </c>
      <c r="F34" s="10">
        <v>0</v>
      </c>
      <c r="H34" s="5">
        <v>2020</v>
      </c>
      <c r="I34" s="11">
        <f t="shared" ref="I34:I40" si="0">E34/M34</f>
        <v>98.810829023460258</v>
      </c>
      <c r="J34" s="10">
        <v>0</v>
      </c>
      <c r="L34" s="5">
        <v>2020</v>
      </c>
      <c r="M34" s="8">
        <v>3736504328.7467022</v>
      </c>
      <c r="N34" s="12">
        <v>0</v>
      </c>
      <c r="P34" s="5">
        <v>2020</v>
      </c>
      <c r="Q34" s="15">
        <v>0</v>
      </c>
      <c r="S34" s="5">
        <v>2020</v>
      </c>
      <c r="T34" s="15">
        <v>2145806.0092784548</v>
      </c>
    </row>
    <row r="35" spans="1:20" x14ac:dyDescent="0.25">
      <c r="A35" s="5">
        <v>2025</v>
      </c>
      <c r="B35" s="28">
        <v>1520332455.534852</v>
      </c>
      <c r="D35" s="5">
        <v>2025</v>
      </c>
      <c r="E35" s="10">
        <v>339843642070.33685</v>
      </c>
      <c r="F35" s="10">
        <v>0</v>
      </c>
      <c r="H35" s="5">
        <v>2025</v>
      </c>
      <c r="I35" s="11">
        <f t="shared" si="0"/>
        <v>89.595816722075753</v>
      </c>
      <c r="J35" s="10">
        <v>0</v>
      </c>
      <c r="L35" s="5">
        <v>2025</v>
      </c>
      <c r="M35" s="8">
        <v>3793074883.446002</v>
      </c>
      <c r="N35" s="12">
        <v>0</v>
      </c>
      <c r="P35" s="5">
        <v>2025</v>
      </c>
      <c r="Q35" s="15">
        <v>0</v>
      </c>
      <c r="S35" s="5">
        <v>2025</v>
      </c>
      <c r="T35" s="15">
        <v>2832869.700119934</v>
      </c>
    </row>
    <row r="36" spans="1:20" x14ac:dyDescent="0.25">
      <c r="A36" s="5">
        <v>2030</v>
      </c>
      <c r="B36" s="28">
        <v>1070811139.5273581</v>
      </c>
      <c r="D36" s="5">
        <v>2030</v>
      </c>
      <c r="E36" s="10">
        <v>309682671902.34045</v>
      </c>
      <c r="F36" s="10">
        <v>0</v>
      </c>
      <c r="H36" s="5">
        <v>2030</v>
      </c>
      <c r="I36" s="11">
        <f t="shared" si="0"/>
        <v>80.390094240322824</v>
      </c>
      <c r="J36" s="10">
        <v>0</v>
      </c>
      <c r="L36" s="5">
        <v>2030</v>
      </c>
      <c r="M36" s="8">
        <v>3852249146.2263627</v>
      </c>
      <c r="N36" s="12">
        <v>0</v>
      </c>
      <c r="P36" s="5">
        <v>2030</v>
      </c>
      <c r="Q36" s="15">
        <v>0</v>
      </c>
      <c r="S36" s="5">
        <v>2030</v>
      </c>
      <c r="T36" s="15">
        <v>3813071.0554022156</v>
      </c>
    </row>
    <row r="37" spans="1:20" x14ac:dyDescent="0.25">
      <c r="A37" s="5">
        <v>2035</v>
      </c>
      <c r="B37" s="28">
        <v>641928221.69511306</v>
      </c>
      <c r="D37" s="5">
        <v>2035</v>
      </c>
      <c r="E37" s="10">
        <v>295198051023.53784</v>
      </c>
      <c r="F37" s="10">
        <v>0</v>
      </c>
      <c r="H37" s="5">
        <v>2035</v>
      </c>
      <c r="I37" s="11">
        <f t="shared" si="0"/>
        <v>74.810311084657371</v>
      </c>
      <c r="J37" s="10">
        <v>0</v>
      </c>
      <c r="L37" s="5">
        <v>2035</v>
      </c>
      <c r="M37" s="8">
        <v>3945954063.5980477</v>
      </c>
      <c r="N37" s="12">
        <v>0</v>
      </c>
      <c r="P37" s="5">
        <v>2035</v>
      </c>
      <c r="Q37" s="15">
        <v>0</v>
      </c>
      <c r="S37" s="5">
        <v>2035</v>
      </c>
      <c r="T37" s="15">
        <v>4992038.8054712703</v>
      </c>
    </row>
    <row r="38" spans="1:20" x14ac:dyDescent="0.25">
      <c r="A38" s="5">
        <v>2040</v>
      </c>
      <c r="B38" s="28">
        <v>457670145.65570003</v>
      </c>
      <c r="D38" s="5">
        <v>2040</v>
      </c>
      <c r="E38" s="10">
        <v>284381127010.16736</v>
      </c>
      <c r="F38" s="10">
        <v>0</v>
      </c>
      <c r="H38" s="5">
        <v>2040</v>
      </c>
      <c r="I38" s="11">
        <f t="shared" si="0"/>
        <v>69.741301741524637</v>
      </c>
      <c r="J38" s="10">
        <v>0</v>
      </c>
      <c r="L38" s="5">
        <v>2040</v>
      </c>
      <c r="M38" s="8">
        <v>4077657283.5439939</v>
      </c>
      <c r="N38" s="12">
        <v>0</v>
      </c>
      <c r="P38" s="5">
        <v>2040</v>
      </c>
      <c r="Q38" s="15">
        <v>0</v>
      </c>
      <c r="S38" s="5">
        <v>2040</v>
      </c>
      <c r="T38" s="15">
        <v>5946060.3945520297</v>
      </c>
    </row>
    <row r="39" spans="1:20" x14ac:dyDescent="0.25">
      <c r="A39" s="5">
        <v>2045</v>
      </c>
      <c r="B39" s="28">
        <v>272034021.185969</v>
      </c>
      <c r="D39" s="5">
        <v>2045</v>
      </c>
      <c r="E39" s="10">
        <v>283438039780.77832</v>
      </c>
      <c r="F39" s="10">
        <v>0</v>
      </c>
      <c r="H39" s="5">
        <v>2045</v>
      </c>
      <c r="I39" s="11">
        <f t="shared" si="0"/>
        <v>66.920121436264807</v>
      </c>
      <c r="J39" s="10">
        <v>0</v>
      </c>
      <c r="L39" s="5">
        <v>2045</v>
      </c>
      <c r="M39" s="8">
        <v>4235468102.8295312</v>
      </c>
      <c r="N39" s="12">
        <v>0</v>
      </c>
      <c r="P39" s="5">
        <v>2045</v>
      </c>
      <c r="Q39" s="15">
        <v>0</v>
      </c>
      <c r="S39" s="5">
        <v>2045</v>
      </c>
      <c r="T39" s="15">
        <v>7302099.4761334136</v>
      </c>
    </row>
    <row r="40" spans="1:20" x14ac:dyDescent="0.25">
      <c r="A40" s="5">
        <v>2050</v>
      </c>
      <c r="B40" s="29">
        <v>86829788.099853009</v>
      </c>
      <c r="D40" s="5">
        <v>2050</v>
      </c>
      <c r="E40" s="10">
        <v>300407029538.69489</v>
      </c>
      <c r="F40" s="10">
        <v>0</v>
      </c>
      <c r="H40" s="5">
        <v>2050</v>
      </c>
      <c r="I40" s="11">
        <f t="shared" si="0"/>
        <v>67.848467809637739</v>
      </c>
      <c r="J40" s="10">
        <v>0</v>
      </c>
      <c r="L40" s="5">
        <v>2050</v>
      </c>
      <c r="M40" s="8">
        <v>4427617000.6011934</v>
      </c>
      <c r="N40" s="12">
        <v>0</v>
      </c>
      <c r="P40" s="5">
        <v>2050</v>
      </c>
      <c r="Q40" s="15">
        <v>0</v>
      </c>
      <c r="S40" s="5">
        <v>2050</v>
      </c>
      <c r="T40" s="15">
        <v>10047267.287987225</v>
      </c>
    </row>
    <row r="42" spans="1:20" x14ac:dyDescent="0.25">
      <c r="H42" s="5">
        <v>2018</v>
      </c>
      <c r="I42" s="10">
        <f>I33*M33</f>
        <v>378534496672.64215</v>
      </c>
    </row>
    <row r="43" spans="1:20" x14ac:dyDescent="0.25">
      <c r="H43" s="5">
        <v>2020</v>
      </c>
      <c r="I43" s="10">
        <f t="shared" ref="I43:I49" si="1">I34*M34</f>
        <v>369207090373.20953</v>
      </c>
    </row>
    <row r="44" spans="1:20" x14ac:dyDescent="0.25">
      <c r="H44" s="5">
        <v>2025</v>
      </c>
      <c r="I44" s="10">
        <f t="shared" si="1"/>
        <v>339843642070.33685</v>
      </c>
    </row>
    <row r="45" spans="1:20" x14ac:dyDescent="0.25">
      <c r="H45" s="5">
        <v>2030</v>
      </c>
      <c r="I45" s="10">
        <f t="shared" si="1"/>
        <v>309682671902.34045</v>
      </c>
    </row>
    <row r="46" spans="1:20" x14ac:dyDescent="0.25">
      <c r="H46" s="5">
        <v>2035</v>
      </c>
      <c r="I46" s="10">
        <f t="shared" si="1"/>
        <v>295198051023.53784</v>
      </c>
    </row>
    <row r="47" spans="1:20" x14ac:dyDescent="0.25">
      <c r="H47" s="5">
        <v>2040</v>
      </c>
      <c r="I47" s="10">
        <f t="shared" si="1"/>
        <v>284381127010.16736</v>
      </c>
    </row>
    <row r="48" spans="1:20" x14ac:dyDescent="0.25">
      <c r="H48" s="5">
        <v>2045</v>
      </c>
      <c r="I48" s="10">
        <f t="shared" si="1"/>
        <v>283438039780.77832</v>
      </c>
    </row>
    <row r="49" spans="8:9" x14ac:dyDescent="0.25">
      <c r="H49" s="5">
        <v>2050</v>
      </c>
      <c r="I49" s="10">
        <f t="shared" si="1"/>
        <v>300407029538.69489</v>
      </c>
    </row>
  </sheetData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1BC52-291E-E240-8D09-0DA1D592D3EB}">
  <dimension ref="A2:G189"/>
  <sheetViews>
    <sheetView topLeftCell="A141" workbookViewId="0">
      <selection activeCell="B169" sqref="B169"/>
    </sheetView>
  </sheetViews>
  <sheetFormatPr baseColWidth="10" defaultRowHeight="17" x14ac:dyDescent="0.25"/>
  <cols>
    <col min="1" max="1" width="11.33203125" style="2" bestFit="1" customWidth="1"/>
    <col min="2" max="3" width="17.33203125" style="2" bestFit="1" customWidth="1"/>
    <col min="4" max="4" width="18.33203125" style="2" bestFit="1" customWidth="1"/>
    <col min="5" max="5" width="27.83203125" style="2" bestFit="1" customWidth="1"/>
    <col min="6" max="6" width="16.83203125" style="2" bestFit="1" customWidth="1"/>
    <col min="7" max="7" width="16.83203125" style="2" customWidth="1"/>
  </cols>
  <sheetData>
    <row r="2" spans="1:7" ht="18" thickBot="1" x14ac:dyDescent="0.3">
      <c r="A2" s="5">
        <v>2018</v>
      </c>
      <c r="B2" s="3"/>
      <c r="C2" s="3" t="s">
        <v>39</v>
      </c>
      <c r="D2" s="3"/>
      <c r="E2" s="3"/>
      <c r="F2" s="3"/>
      <c r="G2" s="18"/>
    </row>
    <row r="3" spans="1:7" ht="18" thickTop="1" x14ac:dyDescent="0.25">
      <c r="A3" s="2" t="s">
        <v>23</v>
      </c>
      <c r="C3" s="17">
        <f>BAU!$I$42</f>
        <v>380759210306.91504</v>
      </c>
      <c r="D3" s="17"/>
      <c r="E3" s="16"/>
      <c r="F3" s="6"/>
      <c r="G3" s="6"/>
    </row>
    <row r="4" spans="1:7" x14ac:dyDescent="0.25">
      <c r="A4" s="2" t="s">
        <v>55</v>
      </c>
      <c r="C4" s="17">
        <f>'BAU-DER'!$I$42</f>
        <v>381594093387.92004</v>
      </c>
      <c r="D4" s="17"/>
      <c r="E4" s="16"/>
      <c r="F4" s="6"/>
      <c r="G4" s="6"/>
    </row>
    <row r="5" spans="1:7" x14ac:dyDescent="0.25">
      <c r="A5" s="2" t="s">
        <v>56</v>
      </c>
      <c r="C5" s="17">
        <f>CE!$I$42</f>
        <v>382595464534.18262</v>
      </c>
      <c r="D5" s="17"/>
      <c r="E5" s="16"/>
      <c r="F5" s="6"/>
      <c r="G5" s="6"/>
    </row>
    <row r="6" spans="1:7" x14ac:dyDescent="0.25">
      <c r="A6" s="2" t="s">
        <v>57</v>
      </c>
      <c r="C6" s="17">
        <f>'CE-DER'!$I$42</f>
        <v>378534496672.64215</v>
      </c>
      <c r="D6" s="17"/>
      <c r="E6" s="16"/>
      <c r="F6" s="6"/>
      <c r="G6" s="6"/>
    </row>
    <row r="8" spans="1:7" ht="18" thickBot="1" x14ac:dyDescent="0.3">
      <c r="A8" s="5">
        <v>2020</v>
      </c>
      <c r="B8" s="3"/>
      <c r="C8" s="3" t="s">
        <v>39</v>
      </c>
      <c r="D8" s="3"/>
      <c r="E8" s="3"/>
      <c r="F8" s="3"/>
      <c r="G8" s="18"/>
    </row>
    <row r="9" spans="1:7" ht="18" thickTop="1" x14ac:dyDescent="0.25">
      <c r="A9" s="2" t="s">
        <v>23</v>
      </c>
      <c r="C9" s="17">
        <f>BAU!$I$43</f>
        <v>364962345758.3327</v>
      </c>
      <c r="D9" s="17"/>
      <c r="E9" s="16"/>
      <c r="F9" s="6"/>
      <c r="G9" s="6"/>
    </row>
    <row r="10" spans="1:7" x14ac:dyDescent="0.25">
      <c r="A10" s="2" t="s">
        <v>55</v>
      </c>
      <c r="C10" s="17">
        <f>'BAU-DER'!$I$43</f>
        <v>358326179103.22522</v>
      </c>
      <c r="D10" s="17"/>
      <c r="E10" s="16"/>
      <c r="F10" s="6"/>
      <c r="G10" s="6"/>
    </row>
    <row r="11" spans="1:7" x14ac:dyDescent="0.25">
      <c r="A11" s="2" t="s">
        <v>56</v>
      </c>
      <c r="C11" s="17">
        <f>CE!$I$43</f>
        <v>366578656312.67389</v>
      </c>
      <c r="D11" s="17"/>
      <c r="E11" s="16"/>
      <c r="F11" s="6"/>
      <c r="G11" s="6"/>
    </row>
    <row r="12" spans="1:7" x14ac:dyDescent="0.25">
      <c r="A12" s="2" t="s">
        <v>57</v>
      </c>
      <c r="C12" s="17">
        <f>'CE-DER'!$I$43</f>
        <v>369207090373.20953</v>
      </c>
      <c r="D12" s="17"/>
      <c r="E12" s="16"/>
      <c r="F12" s="6"/>
      <c r="G12" s="6"/>
    </row>
    <row r="14" spans="1:7" ht="18" thickBot="1" x14ac:dyDescent="0.3">
      <c r="A14" s="5">
        <v>2025</v>
      </c>
      <c r="B14" s="3"/>
      <c r="C14" s="3" t="s">
        <v>39</v>
      </c>
      <c r="D14" s="3"/>
      <c r="E14" s="3"/>
      <c r="F14" s="3"/>
      <c r="G14" s="18"/>
    </row>
    <row r="15" spans="1:7" ht="18" thickTop="1" x14ac:dyDescent="0.25">
      <c r="A15" s="2" t="s">
        <v>23</v>
      </c>
      <c r="C15" s="17">
        <f>BAU!$I$44</f>
        <v>334420187828.62231</v>
      </c>
      <c r="D15" s="17"/>
      <c r="E15" s="16"/>
      <c r="F15" s="6"/>
      <c r="G15" s="6"/>
    </row>
    <row r="16" spans="1:7" x14ac:dyDescent="0.25">
      <c r="A16" s="2" t="s">
        <v>55</v>
      </c>
      <c r="C16" s="17">
        <f>'BAU-DER'!$I$44</f>
        <v>328857886826.97363</v>
      </c>
      <c r="D16" s="17"/>
      <c r="E16" s="16"/>
      <c r="F16" s="6"/>
      <c r="G16" s="6"/>
    </row>
    <row r="17" spans="1:7" x14ac:dyDescent="0.25">
      <c r="A17" s="2" t="s">
        <v>56</v>
      </c>
      <c r="C17" s="22">
        <f>CE!$I$44</f>
        <v>337910476614.71881</v>
      </c>
      <c r="D17" s="17"/>
      <c r="E17" s="16"/>
      <c r="F17" s="6"/>
      <c r="G17" s="6"/>
    </row>
    <row r="18" spans="1:7" x14ac:dyDescent="0.25">
      <c r="A18" s="2" t="s">
        <v>57</v>
      </c>
      <c r="C18" s="17">
        <f>'CE-DER'!$I$44</f>
        <v>339843642070.33685</v>
      </c>
      <c r="D18" s="17"/>
      <c r="E18" s="16"/>
      <c r="F18" s="6"/>
      <c r="G18" s="6"/>
    </row>
    <row r="20" spans="1:7" ht="18" thickBot="1" x14ac:dyDescent="0.3">
      <c r="A20" s="5">
        <v>2030</v>
      </c>
      <c r="B20" s="3"/>
      <c r="C20" s="3" t="s">
        <v>39</v>
      </c>
      <c r="D20" s="3"/>
      <c r="E20" s="3"/>
      <c r="F20" s="3"/>
      <c r="G20" s="18"/>
    </row>
    <row r="21" spans="1:7" ht="18" thickTop="1" x14ac:dyDescent="0.25">
      <c r="A21" s="2" t="s">
        <v>23</v>
      </c>
      <c r="C21" s="17">
        <f>BAU!$I$45</f>
        <v>310890106832.91638</v>
      </c>
      <c r="D21" s="17"/>
      <c r="E21" s="16"/>
      <c r="F21" s="6"/>
      <c r="G21" s="6"/>
    </row>
    <row r="22" spans="1:7" x14ac:dyDescent="0.25">
      <c r="A22" s="2" t="s">
        <v>55</v>
      </c>
      <c r="C22" s="17">
        <f>'BAU-DER'!$I$45</f>
        <v>303329127287.03412</v>
      </c>
      <c r="D22" s="17"/>
      <c r="E22" s="16"/>
      <c r="F22" s="6"/>
      <c r="G22" s="6"/>
    </row>
    <row r="23" spans="1:7" x14ac:dyDescent="0.25">
      <c r="A23" s="2" t="s">
        <v>56</v>
      </c>
      <c r="C23" s="17">
        <f>CE!$I$45</f>
        <v>312579366649.71381</v>
      </c>
      <c r="D23" s="17"/>
      <c r="E23" s="16"/>
      <c r="F23" s="6"/>
      <c r="G23" s="6"/>
    </row>
    <row r="24" spans="1:7" x14ac:dyDescent="0.25">
      <c r="A24" s="2" t="s">
        <v>57</v>
      </c>
      <c r="C24" s="17">
        <f>'CE-DER'!$I$45</f>
        <v>309682671902.34045</v>
      </c>
      <c r="D24" s="17"/>
      <c r="E24" s="16"/>
      <c r="F24" s="6"/>
      <c r="G24" s="6"/>
    </row>
    <row r="26" spans="1:7" ht="18" thickBot="1" x14ac:dyDescent="0.3">
      <c r="A26" s="5">
        <v>2035</v>
      </c>
      <c r="B26" s="3"/>
      <c r="C26" s="3" t="s">
        <v>39</v>
      </c>
      <c r="D26" s="3"/>
      <c r="E26" s="3"/>
      <c r="F26" s="3"/>
      <c r="G26" s="18"/>
    </row>
    <row r="27" spans="1:7" ht="18" thickTop="1" x14ac:dyDescent="0.25">
      <c r="A27" s="2" t="s">
        <v>23</v>
      </c>
      <c r="C27" s="17">
        <f>BAU!$I$46</f>
        <v>299857707039.48962</v>
      </c>
      <c r="D27" s="17"/>
      <c r="E27" s="16"/>
      <c r="F27" s="6"/>
      <c r="G27" s="6"/>
    </row>
    <row r="28" spans="1:7" x14ac:dyDescent="0.25">
      <c r="A28" s="2" t="s">
        <v>55</v>
      </c>
      <c r="C28" s="17">
        <f>'BAU-DER'!$I$46</f>
        <v>290853751288.06799</v>
      </c>
      <c r="D28" s="17"/>
      <c r="E28" s="16"/>
      <c r="F28" s="6"/>
      <c r="G28" s="6"/>
    </row>
    <row r="29" spans="1:7" x14ac:dyDescent="0.25">
      <c r="A29" s="2" t="s">
        <v>56</v>
      </c>
      <c r="C29" s="17">
        <f>CE!$I$46</f>
        <v>332568861941.46527</v>
      </c>
      <c r="D29" s="17"/>
      <c r="E29" s="16"/>
      <c r="F29" s="6"/>
      <c r="G29" s="6"/>
    </row>
    <row r="30" spans="1:7" x14ac:dyDescent="0.25">
      <c r="A30" s="2" t="s">
        <v>57</v>
      </c>
      <c r="C30" s="17">
        <f>'CE-DER'!$I$46</f>
        <v>295198051023.53784</v>
      </c>
      <c r="D30" s="17"/>
      <c r="E30" s="16"/>
      <c r="F30" s="6"/>
      <c r="G30" s="6"/>
    </row>
    <row r="32" spans="1:7" ht="18" thickBot="1" x14ac:dyDescent="0.3">
      <c r="A32" s="5">
        <v>2040</v>
      </c>
      <c r="B32" s="3"/>
      <c r="C32" s="3" t="s">
        <v>39</v>
      </c>
      <c r="D32" s="3"/>
      <c r="E32" s="3"/>
      <c r="F32" s="3"/>
      <c r="G32" s="18"/>
    </row>
    <row r="33" spans="1:7" ht="18" thickTop="1" x14ac:dyDescent="0.25">
      <c r="A33" s="2" t="s">
        <v>23</v>
      </c>
      <c r="C33" s="17">
        <f>BAU!$I$47</f>
        <v>295721020372.05182</v>
      </c>
      <c r="D33" s="17"/>
      <c r="E33" s="16"/>
      <c r="F33" s="6"/>
      <c r="G33" s="6"/>
    </row>
    <row r="34" spans="1:7" x14ac:dyDescent="0.25">
      <c r="A34" s="2" t="s">
        <v>55</v>
      </c>
      <c r="C34" s="17">
        <f>'BAU-DER'!$I$47</f>
        <v>283841593259.51672</v>
      </c>
      <c r="D34" s="17"/>
      <c r="E34" s="16"/>
      <c r="F34" s="6"/>
      <c r="G34" s="6"/>
    </row>
    <row r="35" spans="1:7" x14ac:dyDescent="0.25">
      <c r="A35" s="2" t="s">
        <v>56</v>
      </c>
      <c r="C35" s="17">
        <f>CE!$I$47</f>
        <v>312556542164.40936</v>
      </c>
      <c r="D35" s="17"/>
      <c r="E35" s="16"/>
      <c r="F35" s="6"/>
      <c r="G35" s="6"/>
    </row>
    <row r="36" spans="1:7" x14ac:dyDescent="0.25">
      <c r="A36" s="2" t="s">
        <v>57</v>
      </c>
      <c r="C36" s="17">
        <f>'CE-DER'!$I$47</f>
        <v>284381127010.16736</v>
      </c>
      <c r="D36" s="17"/>
      <c r="E36" s="16"/>
      <c r="F36" s="6"/>
      <c r="G36" s="6"/>
    </row>
    <row r="38" spans="1:7" ht="18" thickBot="1" x14ac:dyDescent="0.3">
      <c r="A38" s="5">
        <v>2045</v>
      </c>
      <c r="B38" s="3"/>
      <c r="C38" s="3" t="s">
        <v>39</v>
      </c>
      <c r="D38" s="3"/>
      <c r="E38" s="3"/>
      <c r="F38" s="3"/>
      <c r="G38" s="18"/>
    </row>
    <row r="39" spans="1:7" ht="18" thickTop="1" x14ac:dyDescent="0.25">
      <c r="A39" s="2" t="s">
        <v>23</v>
      </c>
      <c r="C39" s="17">
        <f>BAU!$I$48</f>
        <v>294196694029.76898</v>
      </c>
      <c r="D39" s="17"/>
      <c r="E39" s="16"/>
      <c r="F39" s="6"/>
      <c r="G39" s="6"/>
    </row>
    <row r="40" spans="1:7" x14ac:dyDescent="0.25">
      <c r="A40" s="2" t="s">
        <v>55</v>
      </c>
      <c r="C40" s="17">
        <f>'BAU-DER'!$I$48</f>
        <v>281228750134.51489</v>
      </c>
      <c r="D40" s="17"/>
      <c r="E40" s="16"/>
      <c r="F40" s="6"/>
      <c r="G40" s="6"/>
    </row>
    <row r="41" spans="1:7" x14ac:dyDescent="0.25">
      <c r="A41" s="2" t="s">
        <v>56</v>
      </c>
      <c r="C41" s="17">
        <f>CE!$I$48</f>
        <v>304980032459.74951</v>
      </c>
      <c r="D41" s="17"/>
      <c r="E41" s="16"/>
      <c r="F41" s="6"/>
      <c r="G41" s="6"/>
    </row>
    <row r="42" spans="1:7" x14ac:dyDescent="0.25">
      <c r="A42" s="2" t="s">
        <v>57</v>
      </c>
      <c r="C42" s="17">
        <f>'CE-DER'!$I$48</f>
        <v>283438039780.77832</v>
      </c>
      <c r="D42" s="17"/>
      <c r="E42" s="16"/>
      <c r="F42" s="6"/>
      <c r="G42" s="6"/>
    </row>
    <row r="44" spans="1:7" ht="18" thickBot="1" x14ac:dyDescent="0.3">
      <c r="A44" s="5">
        <v>2050</v>
      </c>
      <c r="B44" s="3" t="s">
        <v>40</v>
      </c>
      <c r="C44" s="3" t="s">
        <v>39</v>
      </c>
      <c r="D44" s="3"/>
      <c r="E44" s="3"/>
      <c r="F44" s="3"/>
      <c r="G44" s="18"/>
    </row>
    <row r="45" spans="1:7" ht="18" thickTop="1" x14ac:dyDescent="0.25">
      <c r="A45" s="2" t="s">
        <v>23</v>
      </c>
      <c r="C45" s="17">
        <f>BAU!$I$49</f>
        <v>295944934717.0874</v>
      </c>
      <c r="D45" s="17"/>
      <c r="E45" s="16"/>
      <c r="F45" s="6"/>
      <c r="G45" s="6"/>
    </row>
    <row r="46" spans="1:7" x14ac:dyDescent="0.25">
      <c r="A46" s="2" t="s">
        <v>55</v>
      </c>
      <c r="C46" s="17">
        <f>'BAU-DER'!$I$49</f>
        <v>281276236852.02203</v>
      </c>
      <c r="D46" s="17"/>
      <c r="E46" s="16"/>
      <c r="F46" s="6"/>
      <c r="G46" s="6"/>
    </row>
    <row r="47" spans="1:7" x14ac:dyDescent="0.25">
      <c r="A47" s="2" t="s">
        <v>56</v>
      </c>
      <c r="C47" s="17">
        <f>CE!$I$49</f>
        <v>312435939874.96942</v>
      </c>
      <c r="D47" s="17"/>
      <c r="E47" s="16"/>
      <c r="F47" s="6"/>
      <c r="G47" s="6"/>
    </row>
    <row r="48" spans="1:7" x14ac:dyDescent="0.25">
      <c r="A48" s="2" t="s">
        <v>57</v>
      </c>
      <c r="C48" s="17">
        <f>'CE-DER'!$I$49</f>
        <v>300407029538.69489</v>
      </c>
      <c r="D48" s="17"/>
      <c r="E48" s="16"/>
      <c r="F48" s="6"/>
      <c r="G48" s="6"/>
    </row>
    <row r="51" spans="1:5" x14ac:dyDescent="0.25">
      <c r="A51" s="2" t="s">
        <v>45</v>
      </c>
      <c r="B51" s="2" t="s">
        <v>23</v>
      </c>
      <c r="C51" s="2" t="s">
        <v>55</v>
      </c>
      <c r="D51" s="2" t="s">
        <v>56</v>
      </c>
      <c r="E51" s="2" t="s">
        <v>57</v>
      </c>
    </row>
    <row r="52" spans="1:5" x14ac:dyDescent="0.25">
      <c r="A52" s="2">
        <v>2018</v>
      </c>
      <c r="B52" s="21">
        <f>$C3</f>
        <v>380759210306.91504</v>
      </c>
      <c r="C52" s="21">
        <f>$C4</f>
        <v>381594093387.92004</v>
      </c>
      <c r="D52" s="21">
        <f>$C5</f>
        <v>382595464534.18262</v>
      </c>
      <c r="E52" s="21">
        <f>$C6</f>
        <v>378534496672.64215</v>
      </c>
    </row>
    <row r="53" spans="1:5" x14ac:dyDescent="0.25">
      <c r="A53" s="2">
        <v>2019</v>
      </c>
      <c r="B53" s="21">
        <f>AVERAGE(B52,B54)</f>
        <v>372860778032.6239</v>
      </c>
      <c r="C53" s="21">
        <f t="shared" ref="C53:E53" si="0">AVERAGE(C52,C54)</f>
        <v>369960136245.57263</v>
      </c>
      <c r="D53" s="21">
        <f t="shared" si="0"/>
        <v>374587060423.42822</v>
      </c>
      <c r="E53" s="21">
        <f t="shared" si="0"/>
        <v>373870793522.92584</v>
      </c>
    </row>
    <row r="54" spans="1:5" x14ac:dyDescent="0.25">
      <c r="A54" s="2">
        <v>2020</v>
      </c>
      <c r="B54" s="21">
        <f>$C9</f>
        <v>364962345758.3327</v>
      </c>
      <c r="C54" s="21">
        <f>$C10</f>
        <v>358326179103.22522</v>
      </c>
      <c r="D54" s="21">
        <f>$C11</f>
        <v>366578656312.67389</v>
      </c>
      <c r="E54" s="21">
        <f>$C12</f>
        <v>369207090373.20953</v>
      </c>
    </row>
    <row r="55" spans="1:5" x14ac:dyDescent="0.25">
      <c r="A55" s="2">
        <v>2021</v>
      </c>
      <c r="B55" s="21">
        <f>(B$59-B$54)/($A$59-$A$54)*($A55-$A$54)+B$54</f>
        <v>358853914172.39062</v>
      </c>
      <c r="C55" s="21">
        <f t="shared" ref="C55:E55" si="1">(C$59-C$54)/($A$59-$A$54)*($A55-$A$54)+C$54</f>
        <v>352432520647.97491</v>
      </c>
      <c r="D55" s="21">
        <f t="shared" si="1"/>
        <v>360845020373.08289</v>
      </c>
      <c r="E55" s="21">
        <f t="shared" si="1"/>
        <v>363334400712.63501</v>
      </c>
    </row>
    <row r="56" spans="1:5" x14ac:dyDescent="0.25">
      <c r="A56" s="2">
        <v>2022</v>
      </c>
      <c r="B56" s="21">
        <f t="shared" ref="B56:E58" si="2">(B$59-B$54)/($A$59-$A$54)*($A56-$A$54)+B$54</f>
        <v>352745482586.44855</v>
      </c>
      <c r="C56" s="21">
        <f t="shared" si="2"/>
        <v>346538862192.72461</v>
      </c>
      <c r="D56" s="21">
        <f t="shared" si="2"/>
        <v>355111384433.49188</v>
      </c>
      <c r="E56" s="21">
        <f t="shared" si="2"/>
        <v>357461711052.06049</v>
      </c>
    </row>
    <row r="57" spans="1:5" x14ac:dyDescent="0.25">
      <c r="A57" s="2">
        <v>2023</v>
      </c>
      <c r="B57" s="21">
        <f t="shared" si="2"/>
        <v>346637051000.50647</v>
      </c>
      <c r="C57" s="21">
        <f t="shared" si="2"/>
        <v>340645203737.47424</v>
      </c>
      <c r="D57" s="21">
        <f t="shared" si="2"/>
        <v>349377748493.90082</v>
      </c>
      <c r="E57" s="21">
        <f t="shared" si="2"/>
        <v>351589021391.4859</v>
      </c>
    </row>
    <row r="58" spans="1:5" x14ac:dyDescent="0.25">
      <c r="A58" s="2">
        <v>2024</v>
      </c>
      <c r="B58" s="21">
        <f t="shared" si="2"/>
        <v>340528619414.56439</v>
      </c>
      <c r="C58" s="21">
        <f t="shared" si="2"/>
        <v>334751545282.22394</v>
      </c>
      <c r="D58" s="21">
        <f t="shared" si="2"/>
        <v>343644112554.30981</v>
      </c>
      <c r="E58" s="21">
        <f t="shared" si="2"/>
        <v>345716331730.91138</v>
      </c>
    </row>
    <row r="59" spans="1:5" x14ac:dyDescent="0.25">
      <c r="A59" s="2">
        <v>2025</v>
      </c>
      <c r="B59" s="21">
        <f>$C15</f>
        <v>334420187828.62231</v>
      </c>
      <c r="C59" s="21">
        <f>$C16</f>
        <v>328857886826.97363</v>
      </c>
      <c r="D59" s="21">
        <f>$C17</f>
        <v>337910476614.71881</v>
      </c>
      <c r="E59" s="21">
        <f>$C18</f>
        <v>339843642070.33685</v>
      </c>
    </row>
    <row r="60" spans="1:5" x14ac:dyDescent="0.25">
      <c r="A60" s="2">
        <v>2026</v>
      </c>
      <c r="B60" s="21">
        <f>(B$64-B$59)/($A$64-$A$59)*($A60-$A$59)+B$59</f>
        <v>329714171629.48114</v>
      </c>
      <c r="C60" s="21">
        <f t="shared" ref="C60:E60" si="3">(C$64-C$59)/($A$64-$A$59)*($A60-$A$59)+C$59</f>
        <v>323752134918.98572</v>
      </c>
      <c r="D60" s="21">
        <f t="shared" si="3"/>
        <v>332844254621.71783</v>
      </c>
      <c r="E60" s="21">
        <f t="shared" si="3"/>
        <v>333811448036.73755</v>
      </c>
    </row>
    <row r="61" spans="1:5" x14ac:dyDescent="0.25">
      <c r="A61" s="2">
        <v>2027</v>
      </c>
      <c r="B61" s="21">
        <f t="shared" ref="B61:E63" si="4">(B$64-B$59)/($A$64-$A$59)*($A61-$A$59)+B$59</f>
        <v>325008155430.33997</v>
      </c>
      <c r="C61" s="21">
        <f t="shared" si="4"/>
        <v>318646383010.9978</v>
      </c>
      <c r="D61" s="21">
        <f t="shared" si="4"/>
        <v>327778032628.7168</v>
      </c>
      <c r="E61" s="21">
        <f t="shared" si="4"/>
        <v>327779254003.13831</v>
      </c>
    </row>
    <row r="62" spans="1:5" x14ac:dyDescent="0.25">
      <c r="A62" s="2">
        <v>2028</v>
      </c>
      <c r="B62" s="21">
        <f t="shared" si="4"/>
        <v>320302139231.19873</v>
      </c>
      <c r="C62" s="21">
        <f t="shared" si="4"/>
        <v>313540631103.00995</v>
      </c>
      <c r="D62" s="21">
        <f t="shared" si="4"/>
        <v>322711810635.71582</v>
      </c>
      <c r="E62" s="21">
        <f t="shared" si="4"/>
        <v>321747059969.539</v>
      </c>
    </row>
    <row r="63" spans="1:5" x14ac:dyDescent="0.25">
      <c r="A63" s="2">
        <v>2029</v>
      </c>
      <c r="B63" s="21">
        <f t="shared" si="4"/>
        <v>315596123032.05756</v>
      </c>
      <c r="C63" s="21">
        <f t="shared" si="4"/>
        <v>308434879195.02203</v>
      </c>
      <c r="D63" s="21">
        <f t="shared" si="4"/>
        <v>317645588642.71478</v>
      </c>
      <c r="E63" s="21">
        <f t="shared" si="4"/>
        <v>315714865935.93976</v>
      </c>
    </row>
    <row r="64" spans="1:5" x14ac:dyDescent="0.25">
      <c r="A64" s="2">
        <v>2030</v>
      </c>
      <c r="B64" s="21">
        <f>$C21</f>
        <v>310890106832.91638</v>
      </c>
      <c r="C64" s="21">
        <f>$C22</f>
        <v>303329127287.03412</v>
      </c>
      <c r="D64" s="21">
        <f>$C23</f>
        <v>312579366649.71381</v>
      </c>
      <c r="E64" s="21">
        <f>$C24</f>
        <v>309682671902.34045</v>
      </c>
    </row>
    <row r="65" spans="1:5" x14ac:dyDescent="0.25">
      <c r="A65" s="2">
        <v>2031</v>
      </c>
      <c r="B65" s="21">
        <f>(B$69-B$64)/($A$69-$A$64)*($A65-$A$64)+B$64</f>
        <v>308683626874.23102</v>
      </c>
      <c r="C65" s="21">
        <f t="shared" ref="C65:E65" si="5">(C$69-C$64)/($A$69-$A$64)*($A65-$A$64)+C$64</f>
        <v>300834052087.24091</v>
      </c>
      <c r="D65" s="21">
        <f t="shared" si="5"/>
        <v>316577265708.06409</v>
      </c>
      <c r="E65" s="21">
        <f t="shared" si="5"/>
        <v>306785747726.57996</v>
      </c>
    </row>
    <row r="66" spans="1:5" x14ac:dyDescent="0.25">
      <c r="A66" s="2">
        <v>2032</v>
      </c>
      <c r="B66" s="21">
        <f t="shared" ref="B66:E68" si="6">(B$69-B$64)/($A$69-$A$64)*($A66-$A$64)+B$64</f>
        <v>306477146915.54565</v>
      </c>
      <c r="C66" s="21">
        <f t="shared" si="6"/>
        <v>298338976887.44769</v>
      </c>
      <c r="D66" s="21">
        <f t="shared" si="6"/>
        <v>320575164766.41437</v>
      </c>
      <c r="E66" s="21">
        <f t="shared" si="6"/>
        <v>303888823550.8194</v>
      </c>
    </row>
    <row r="67" spans="1:5" x14ac:dyDescent="0.25">
      <c r="A67" s="2">
        <v>2033</v>
      </c>
      <c r="B67" s="21">
        <f t="shared" si="6"/>
        <v>304270666956.86035</v>
      </c>
      <c r="C67" s="21">
        <f t="shared" si="6"/>
        <v>295843901687.65442</v>
      </c>
      <c r="D67" s="21">
        <f t="shared" si="6"/>
        <v>324573063824.76471</v>
      </c>
      <c r="E67" s="21">
        <f t="shared" si="6"/>
        <v>300991899375.0589</v>
      </c>
    </row>
    <row r="68" spans="1:5" x14ac:dyDescent="0.25">
      <c r="A68" s="2">
        <v>2034</v>
      </c>
      <c r="B68" s="21">
        <f t="shared" si="6"/>
        <v>302064186998.17499</v>
      </c>
      <c r="C68" s="21">
        <f t="shared" si="6"/>
        <v>293348826487.86121</v>
      </c>
      <c r="D68" s="21">
        <f t="shared" si="6"/>
        <v>328570962883.11499</v>
      </c>
      <c r="E68" s="21">
        <f t="shared" si="6"/>
        <v>298094975199.29834</v>
      </c>
    </row>
    <row r="69" spans="1:5" x14ac:dyDescent="0.25">
      <c r="A69" s="2">
        <v>2035</v>
      </c>
      <c r="B69" s="21">
        <f>$C27</f>
        <v>299857707039.48962</v>
      </c>
      <c r="C69" s="21">
        <f>$C28</f>
        <v>290853751288.06799</v>
      </c>
      <c r="D69" s="21">
        <f>$C29</f>
        <v>332568861941.46527</v>
      </c>
      <c r="E69" s="21">
        <f>$C30</f>
        <v>295198051023.53784</v>
      </c>
    </row>
    <row r="70" spans="1:5" x14ac:dyDescent="0.25">
      <c r="A70" s="2">
        <v>2036</v>
      </c>
      <c r="B70" s="21">
        <f>(B$74-B$69)/($A$74-$A$69)*($A70-$A$69)+B$69</f>
        <v>299030369706.00208</v>
      </c>
      <c r="C70" s="21">
        <f t="shared" ref="C70:E70" si="7">(C$74-C$69)/($A$74-$A$69)*($A70-$A$69)+C$69</f>
        <v>289451319682.35773</v>
      </c>
      <c r="D70" s="21">
        <f t="shared" si="7"/>
        <v>328566397986.05408</v>
      </c>
      <c r="E70" s="21">
        <f t="shared" si="7"/>
        <v>293034666220.86377</v>
      </c>
    </row>
    <row r="71" spans="1:5" x14ac:dyDescent="0.25">
      <c r="A71" s="2">
        <v>2037</v>
      </c>
      <c r="B71" s="21">
        <f t="shared" ref="B71:E73" si="8">(B$74-B$69)/($A$74-$A$69)*($A71-$A$69)+B$69</f>
        <v>298203032372.51453</v>
      </c>
      <c r="C71" s="21">
        <f t="shared" si="8"/>
        <v>288048888076.64746</v>
      </c>
      <c r="D71" s="21">
        <f t="shared" si="8"/>
        <v>324563934030.64288</v>
      </c>
      <c r="E71" s="21">
        <f t="shared" si="8"/>
        <v>290871281418.18964</v>
      </c>
    </row>
    <row r="72" spans="1:5" x14ac:dyDescent="0.25">
      <c r="A72" s="2">
        <v>2038</v>
      </c>
      <c r="B72" s="21">
        <f t="shared" si="8"/>
        <v>297375695039.02692</v>
      </c>
      <c r="C72" s="21">
        <f t="shared" si="8"/>
        <v>286646456470.93726</v>
      </c>
      <c r="D72" s="21">
        <f t="shared" si="8"/>
        <v>320561470075.23175</v>
      </c>
      <c r="E72" s="21">
        <f t="shared" si="8"/>
        <v>288707896615.51556</v>
      </c>
    </row>
    <row r="73" spans="1:5" x14ac:dyDescent="0.25">
      <c r="A73" s="2">
        <v>2039</v>
      </c>
      <c r="B73" s="21">
        <f t="shared" si="8"/>
        <v>296548357705.53937</v>
      </c>
      <c r="C73" s="21">
        <f t="shared" si="8"/>
        <v>285244024865.22699</v>
      </c>
      <c r="D73" s="21">
        <f t="shared" si="8"/>
        <v>316559006119.82056</v>
      </c>
      <c r="E73" s="21">
        <f t="shared" si="8"/>
        <v>286544511812.84143</v>
      </c>
    </row>
    <row r="74" spans="1:5" x14ac:dyDescent="0.25">
      <c r="A74" s="2">
        <v>2040</v>
      </c>
      <c r="B74" s="21">
        <f>$C33</f>
        <v>295721020372.05182</v>
      </c>
      <c r="C74" s="21">
        <f>$C34</f>
        <v>283841593259.51672</v>
      </c>
      <c r="D74" s="21">
        <f>$C35</f>
        <v>312556542164.40936</v>
      </c>
      <c r="E74" s="21">
        <f>$C36</f>
        <v>284381127010.16736</v>
      </c>
    </row>
    <row r="75" spans="1:5" x14ac:dyDescent="0.25">
      <c r="A75" s="2">
        <v>2041</v>
      </c>
      <c r="B75" s="21">
        <f>(B$79-B$74)/($A$79-$A$74)*($A75-$A$74)+B$74</f>
        <v>295416155103.59528</v>
      </c>
      <c r="C75" s="21">
        <f t="shared" ref="C75:E75" si="9">(C$79-C$74)/($A$79-$A$74)*($A75-$A$74)+C$74</f>
        <v>283319024634.51636</v>
      </c>
      <c r="D75" s="21">
        <f t="shared" si="9"/>
        <v>311041240223.47742</v>
      </c>
      <c r="E75" s="21">
        <f t="shared" si="9"/>
        <v>284192509564.28955</v>
      </c>
    </row>
    <row r="76" spans="1:5" x14ac:dyDescent="0.25">
      <c r="A76" s="2">
        <v>2042</v>
      </c>
      <c r="B76" s="21">
        <f t="shared" ref="B76:E78" si="10">(B$79-B$74)/($A$79-$A$74)*($A76-$A$74)+B$74</f>
        <v>295111289835.13867</v>
      </c>
      <c r="C76" s="21">
        <f t="shared" si="10"/>
        <v>282796456009.51599</v>
      </c>
      <c r="D76" s="21">
        <f t="shared" si="10"/>
        <v>309525938282.54541</v>
      </c>
      <c r="E76" s="21">
        <f t="shared" si="10"/>
        <v>284003892118.41174</v>
      </c>
    </row>
    <row r="77" spans="1:5" x14ac:dyDescent="0.25">
      <c r="A77" s="2">
        <v>2043</v>
      </c>
      <c r="B77" s="21">
        <f t="shared" si="10"/>
        <v>294806424566.68213</v>
      </c>
      <c r="C77" s="21">
        <f t="shared" si="10"/>
        <v>282273887384.51562</v>
      </c>
      <c r="D77" s="21">
        <f t="shared" si="10"/>
        <v>308010636341.61346</v>
      </c>
      <c r="E77" s="21">
        <f t="shared" si="10"/>
        <v>283815274672.53394</v>
      </c>
    </row>
    <row r="78" spans="1:5" x14ac:dyDescent="0.25">
      <c r="A78" s="2">
        <v>2044</v>
      </c>
      <c r="B78" s="21">
        <f t="shared" si="10"/>
        <v>294501559298.22552</v>
      </c>
      <c r="C78" s="21">
        <f t="shared" si="10"/>
        <v>281751318759.51526</v>
      </c>
      <c r="D78" s="21">
        <f t="shared" si="10"/>
        <v>306495334400.68146</v>
      </c>
      <c r="E78" s="21">
        <f t="shared" si="10"/>
        <v>283626657226.65613</v>
      </c>
    </row>
    <row r="79" spans="1:5" x14ac:dyDescent="0.25">
      <c r="A79" s="2">
        <v>2045</v>
      </c>
      <c r="B79" s="21">
        <f>$C39</f>
        <v>294196694029.76898</v>
      </c>
      <c r="C79" s="21">
        <f>$C40</f>
        <v>281228750134.51489</v>
      </c>
      <c r="D79" s="21">
        <f>$C41</f>
        <v>304980032459.74951</v>
      </c>
      <c r="E79" s="21">
        <f>$C42</f>
        <v>283438039780.77832</v>
      </c>
    </row>
    <row r="80" spans="1:5" x14ac:dyDescent="0.25">
      <c r="A80" s="2">
        <v>2046</v>
      </c>
      <c r="B80" s="21">
        <f>(B$84-B$79)/($A$84-$A$79)*($A80-$A$79)+B$79</f>
        <v>294546342167.23267</v>
      </c>
      <c r="C80" s="21">
        <f t="shared" ref="C80:E80" si="11">(C$84-C$79)/($A$84-$A$79)*($A80-$A$79)+C$79</f>
        <v>281238247478.0163</v>
      </c>
      <c r="D80" s="21">
        <f t="shared" si="11"/>
        <v>306471213942.79352</v>
      </c>
      <c r="E80" s="21">
        <f t="shared" si="11"/>
        <v>286831837732.36163</v>
      </c>
    </row>
    <row r="81" spans="1:6" x14ac:dyDescent="0.25">
      <c r="A81" s="2">
        <v>2047</v>
      </c>
      <c r="B81" s="21">
        <f t="shared" ref="B81:E83" si="12">(B$84-B$79)/($A$84-$A$79)*($A81-$A$79)+B$79</f>
        <v>294895990304.69635</v>
      </c>
      <c r="C81" s="21">
        <f t="shared" si="12"/>
        <v>281247744821.51776</v>
      </c>
      <c r="D81" s="21">
        <f t="shared" si="12"/>
        <v>307962395425.83746</v>
      </c>
      <c r="E81" s="21">
        <f t="shared" si="12"/>
        <v>290225635683.94495</v>
      </c>
    </row>
    <row r="82" spans="1:6" x14ac:dyDescent="0.25">
      <c r="A82" s="2">
        <v>2048</v>
      </c>
      <c r="B82" s="21">
        <f t="shared" si="12"/>
        <v>295245638442.16003</v>
      </c>
      <c r="C82" s="21">
        <f t="shared" si="12"/>
        <v>281257242165.01917</v>
      </c>
      <c r="D82" s="21">
        <f t="shared" si="12"/>
        <v>309453576908.88147</v>
      </c>
      <c r="E82" s="21">
        <f t="shared" si="12"/>
        <v>293619433635.52826</v>
      </c>
    </row>
    <row r="83" spans="1:6" x14ac:dyDescent="0.25">
      <c r="A83" s="2">
        <v>2049</v>
      </c>
      <c r="B83" s="21">
        <f t="shared" si="12"/>
        <v>295595286579.62372</v>
      </c>
      <c r="C83" s="21">
        <f t="shared" si="12"/>
        <v>281266739508.52063</v>
      </c>
      <c r="D83" s="21">
        <f t="shared" si="12"/>
        <v>310944758391.92542</v>
      </c>
      <c r="E83" s="21">
        <f t="shared" si="12"/>
        <v>297013231587.11157</v>
      </c>
    </row>
    <row r="84" spans="1:6" x14ac:dyDescent="0.25">
      <c r="A84" s="2">
        <v>2050</v>
      </c>
      <c r="B84" s="21">
        <f>$C45</f>
        <v>295944934717.0874</v>
      </c>
      <c r="C84" s="21">
        <f>$C46</f>
        <v>281276236852.02203</v>
      </c>
      <c r="D84" s="21">
        <f>$C47</f>
        <v>312435939874.96942</v>
      </c>
      <c r="E84" s="21">
        <f>$C48</f>
        <v>300407029538.69489</v>
      </c>
    </row>
    <row r="86" spans="1:6" x14ac:dyDescent="0.25">
      <c r="A86" s="2" t="s">
        <v>46</v>
      </c>
      <c r="B86" s="2" t="s">
        <v>23</v>
      </c>
      <c r="C86" s="2" t="s">
        <v>55</v>
      </c>
      <c r="D86" s="2" t="s">
        <v>56</v>
      </c>
      <c r="E86" s="2" t="s">
        <v>57</v>
      </c>
    </row>
    <row r="87" spans="1:6" x14ac:dyDescent="0.25">
      <c r="A87" s="2">
        <v>2018</v>
      </c>
      <c r="B87" s="21">
        <f>B52</f>
        <v>380759210306.91504</v>
      </c>
      <c r="C87" s="21">
        <f t="shared" ref="C87:E87" si="13">C52</f>
        <v>381594093387.92004</v>
      </c>
      <c r="D87" s="21">
        <f t="shared" si="13"/>
        <v>382595464534.18262</v>
      </c>
      <c r="E87" s="21">
        <f t="shared" si="13"/>
        <v>378534496672.64215</v>
      </c>
      <c r="F87" s="19"/>
    </row>
    <row r="88" spans="1:6" x14ac:dyDescent="0.25">
      <c r="A88" s="2">
        <v>2019</v>
      </c>
      <c r="B88" s="21">
        <f>B87+B53</f>
        <v>753619988339.53894</v>
      </c>
      <c r="C88" s="21">
        <f t="shared" ref="C88:E103" si="14">C87+C53</f>
        <v>751554229633.49268</v>
      </c>
      <c r="D88" s="21">
        <f t="shared" si="14"/>
        <v>757182524957.61084</v>
      </c>
      <c r="E88" s="21">
        <f t="shared" si="14"/>
        <v>752405290195.56799</v>
      </c>
      <c r="F88" s="19"/>
    </row>
    <row r="89" spans="1:6" x14ac:dyDescent="0.25">
      <c r="A89" s="2">
        <v>2020</v>
      </c>
      <c r="B89" s="21">
        <f t="shared" ref="B89:E104" si="15">B88+B54</f>
        <v>1118582334097.8716</v>
      </c>
      <c r="C89" s="21">
        <f t="shared" si="14"/>
        <v>1109880408736.7178</v>
      </c>
      <c r="D89" s="21">
        <f t="shared" si="14"/>
        <v>1123761181270.2847</v>
      </c>
      <c r="E89" s="21">
        <f t="shared" si="14"/>
        <v>1121612380568.7776</v>
      </c>
      <c r="F89" s="19"/>
    </row>
    <row r="90" spans="1:6" x14ac:dyDescent="0.25">
      <c r="A90" s="2">
        <v>2021</v>
      </c>
      <c r="B90" s="21">
        <f t="shared" si="15"/>
        <v>1477436248270.2622</v>
      </c>
      <c r="C90" s="21">
        <f t="shared" si="14"/>
        <v>1462312929384.6926</v>
      </c>
      <c r="D90" s="21">
        <f t="shared" si="14"/>
        <v>1484606201643.3677</v>
      </c>
      <c r="E90" s="21">
        <f t="shared" si="14"/>
        <v>1484946781281.4126</v>
      </c>
      <c r="F90" s="19"/>
    </row>
    <row r="91" spans="1:6" x14ac:dyDescent="0.25">
      <c r="A91" s="2">
        <v>2022</v>
      </c>
      <c r="B91" s="21">
        <f t="shared" si="15"/>
        <v>1830181730856.7107</v>
      </c>
      <c r="C91" s="21">
        <f t="shared" si="14"/>
        <v>1808851791577.4172</v>
      </c>
      <c r="D91" s="21">
        <f t="shared" si="14"/>
        <v>1839717586076.8596</v>
      </c>
      <c r="E91" s="21">
        <f t="shared" si="14"/>
        <v>1842408492333.4731</v>
      </c>
      <c r="F91" s="19"/>
    </row>
    <row r="92" spans="1:6" x14ac:dyDescent="0.25">
      <c r="A92" s="2">
        <v>2023</v>
      </c>
      <c r="B92" s="21">
        <f t="shared" si="15"/>
        <v>2176818781857.2173</v>
      </c>
      <c r="C92" s="21">
        <f t="shared" si="14"/>
        <v>2149496995314.8916</v>
      </c>
      <c r="D92" s="21">
        <f t="shared" si="14"/>
        <v>2189095334570.7605</v>
      </c>
      <c r="E92" s="21">
        <f t="shared" si="14"/>
        <v>2193997513724.959</v>
      </c>
      <c r="F92" s="19"/>
    </row>
    <row r="93" spans="1:6" x14ac:dyDescent="0.25">
      <c r="A93" s="2">
        <v>2024</v>
      </c>
      <c r="B93" s="21">
        <f t="shared" si="15"/>
        <v>2517347401271.7817</v>
      </c>
      <c r="C93" s="21">
        <f t="shared" si="14"/>
        <v>2484248540597.1157</v>
      </c>
      <c r="D93" s="21">
        <f t="shared" si="14"/>
        <v>2532739447125.0703</v>
      </c>
      <c r="E93" s="21">
        <f t="shared" si="14"/>
        <v>2539713845455.8701</v>
      </c>
      <c r="F93" s="19"/>
    </row>
    <row r="94" spans="1:6" x14ac:dyDescent="0.25">
      <c r="A94" s="2">
        <v>2025</v>
      </c>
      <c r="B94" s="21">
        <f t="shared" si="15"/>
        <v>2851767589100.4043</v>
      </c>
      <c r="C94" s="21">
        <f t="shared" si="14"/>
        <v>2813106427424.0894</v>
      </c>
      <c r="D94" s="21">
        <f t="shared" si="14"/>
        <v>2870649923739.7891</v>
      </c>
      <c r="E94" s="21">
        <f t="shared" si="14"/>
        <v>2879557487526.207</v>
      </c>
      <c r="F94" s="19"/>
    </row>
    <row r="95" spans="1:6" x14ac:dyDescent="0.25">
      <c r="A95" s="2">
        <v>2026</v>
      </c>
      <c r="B95" s="21">
        <f t="shared" si="15"/>
        <v>3181481760729.8853</v>
      </c>
      <c r="C95" s="21">
        <f t="shared" si="14"/>
        <v>3136858562343.0752</v>
      </c>
      <c r="D95" s="21">
        <f t="shared" si="14"/>
        <v>3203494178361.5068</v>
      </c>
      <c r="E95" s="21">
        <f t="shared" si="14"/>
        <v>3213368935562.9443</v>
      </c>
      <c r="F95" s="19"/>
    </row>
    <row r="96" spans="1:6" x14ac:dyDescent="0.25">
      <c r="A96" s="2">
        <v>2027</v>
      </c>
      <c r="B96" s="21">
        <f t="shared" si="15"/>
        <v>3506489916160.2251</v>
      </c>
      <c r="C96" s="21">
        <f t="shared" si="14"/>
        <v>3455504945354.0732</v>
      </c>
      <c r="D96" s="21">
        <f t="shared" si="14"/>
        <v>3531272210990.2236</v>
      </c>
      <c r="E96" s="21">
        <f t="shared" si="14"/>
        <v>3541148189566.0825</v>
      </c>
      <c r="F96" s="19"/>
    </row>
    <row r="97" spans="1:6" x14ac:dyDescent="0.25">
      <c r="A97" s="2">
        <v>2028</v>
      </c>
      <c r="B97" s="21">
        <f t="shared" si="15"/>
        <v>3826792055391.4238</v>
      </c>
      <c r="C97" s="21">
        <f t="shared" si="14"/>
        <v>3769045576457.083</v>
      </c>
      <c r="D97" s="21">
        <f t="shared" si="14"/>
        <v>3853984021625.9395</v>
      </c>
      <c r="E97" s="21">
        <f t="shared" si="14"/>
        <v>3862895249535.6216</v>
      </c>
      <c r="F97" s="19"/>
    </row>
    <row r="98" spans="1:6" x14ac:dyDescent="0.25">
      <c r="A98" s="2">
        <v>2029</v>
      </c>
      <c r="B98" s="21">
        <f t="shared" si="15"/>
        <v>4142388178423.4814</v>
      </c>
      <c r="C98" s="21">
        <f t="shared" si="14"/>
        <v>4077480455652.105</v>
      </c>
      <c r="D98" s="21">
        <f t="shared" si="14"/>
        <v>4171629610268.6543</v>
      </c>
      <c r="E98" s="21">
        <f t="shared" si="14"/>
        <v>4178610115471.5615</v>
      </c>
      <c r="F98" s="19"/>
    </row>
    <row r="99" spans="1:6" x14ac:dyDescent="0.25">
      <c r="A99" s="2">
        <v>2030</v>
      </c>
      <c r="B99" s="21">
        <f t="shared" si="15"/>
        <v>4453278285256.3975</v>
      </c>
      <c r="C99" s="21">
        <f t="shared" si="14"/>
        <v>4380809582939.1392</v>
      </c>
      <c r="D99" s="21">
        <f t="shared" si="14"/>
        <v>4484208976918.3682</v>
      </c>
      <c r="E99" s="21">
        <f t="shared" si="14"/>
        <v>4488292787373.9023</v>
      </c>
      <c r="F99" s="19"/>
    </row>
    <row r="100" spans="1:6" x14ac:dyDescent="0.25">
      <c r="A100" s="2">
        <v>2031</v>
      </c>
      <c r="B100" s="21">
        <f t="shared" si="15"/>
        <v>4761961912130.6289</v>
      </c>
      <c r="C100" s="21">
        <f t="shared" si="14"/>
        <v>4681643635026.3799</v>
      </c>
      <c r="D100" s="21">
        <f t="shared" si="14"/>
        <v>4800786242626.4326</v>
      </c>
      <c r="E100" s="21">
        <f t="shared" si="14"/>
        <v>4795078535100.4824</v>
      </c>
      <c r="F100" s="19"/>
    </row>
    <row r="101" spans="1:6" x14ac:dyDescent="0.25">
      <c r="A101" s="2">
        <v>2032</v>
      </c>
      <c r="B101" s="21">
        <f t="shared" si="15"/>
        <v>5068439059046.1748</v>
      </c>
      <c r="C101" s="21">
        <f t="shared" si="14"/>
        <v>4979982611913.8271</v>
      </c>
      <c r="D101" s="21">
        <f t="shared" si="14"/>
        <v>5121361407392.8467</v>
      </c>
      <c r="E101" s="21">
        <f t="shared" si="14"/>
        <v>5098967358651.3018</v>
      </c>
      <c r="F101" s="19"/>
    </row>
    <row r="102" spans="1:6" x14ac:dyDescent="0.25">
      <c r="A102" s="2">
        <v>2033</v>
      </c>
      <c r="B102" s="21">
        <f t="shared" si="15"/>
        <v>5372709726003.0352</v>
      </c>
      <c r="C102" s="21">
        <f t="shared" si="14"/>
        <v>5275826513601.4814</v>
      </c>
      <c r="D102" s="21">
        <f t="shared" si="14"/>
        <v>5445934471217.6113</v>
      </c>
      <c r="E102" s="21">
        <f t="shared" si="14"/>
        <v>5399959258026.3604</v>
      </c>
      <c r="F102" s="19"/>
    </row>
    <row r="103" spans="1:6" x14ac:dyDescent="0.25">
      <c r="A103" s="2">
        <v>2034</v>
      </c>
      <c r="B103" s="21">
        <f t="shared" si="15"/>
        <v>5674773913001.21</v>
      </c>
      <c r="C103" s="21">
        <f t="shared" si="14"/>
        <v>5569175340089.3428</v>
      </c>
      <c r="D103" s="21">
        <f t="shared" si="14"/>
        <v>5774505434100.7266</v>
      </c>
      <c r="E103" s="21">
        <f t="shared" si="14"/>
        <v>5698054233225.6582</v>
      </c>
      <c r="F103" s="19"/>
    </row>
    <row r="104" spans="1:6" x14ac:dyDescent="0.25">
      <c r="A104" s="2">
        <v>2035</v>
      </c>
      <c r="B104" s="21">
        <f t="shared" si="15"/>
        <v>5974631620040.6992</v>
      </c>
      <c r="C104" s="21">
        <f t="shared" si="15"/>
        <v>5860029091377.4111</v>
      </c>
      <c r="D104" s="21">
        <f t="shared" si="15"/>
        <v>6107074296042.1914</v>
      </c>
      <c r="E104" s="21">
        <f t="shared" si="15"/>
        <v>5993252284249.1963</v>
      </c>
      <c r="F104" s="19"/>
    </row>
    <row r="105" spans="1:6" x14ac:dyDescent="0.25">
      <c r="A105" s="2">
        <v>2036</v>
      </c>
      <c r="B105" s="21">
        <f t="shared" ref="B105:E119" si="16">B104+B70</f>
        <v>6273661989746.7012</v>
      </c>
      <c r="C105" s="21">
        <f t="shared" si="16"/>
        <v>6149480411059.7686</v>
      </c>
      <c r="D105" s="21">
        <f t="shared" si="16"/>
        <v>6435640694028.2451</v>
      </c>
      <c r="E105" s="21">
        <f t="shared" si="16"/>
        <v>6286286950470.0605</v>
      </c>
      <c r="F105" s="19"/>
    </row>
    <row r="106" spans="1:6" x14ac:dyDescent="0.25">
      <c r="A106" s="2">
        <v>2037</v>
      </c>
      <c r="B106" s="21">
        <f t="shared" si="16"/>
        <v>6571865022119.2158</v>
      </c>
      <c r="C106" s="21">
        <f t="shared" si="16"/>
        <v>6437529299136.416</v>
      </c>
      <c r="D106" s="21">
        <f t="shared" si="16"/>
        <v>6760204628058.8877</v>
      </c>
      <c r="E106" s="21">
        <f t="shared" si="16"/>
        <v>6577158231888.25</v>
      </c>
      <c r="F106" s="19"/>
    </row>
    <row r="107" spans="1:6" x14ac:dyDescent="0.25">
      <c r="A107" s="2">
        <v>2038</v>
      </c>
      <c r="B107" s="21">
        <f t="shared" si="16"/>
        <v>6869240717158.2432</v>
      </c>
      <c r="C107" s="21">
        <f t="shared" si="16"/>
        <v>6724175755607.3535</v>
      </c>
      <c r="D107" s="21">
        <f t="shared" si="16"/>
        <v>7080766098134.1191</v>
      </c>
      <c r="E107" s="21">
        <f t="shared" si="16"/>
        <v>6865866128503.7656</v>
      </c>
      <c r="F107" s="19"/>
    </row>
    <row r="108" spans="1:6" x14ac:dyDescent="0.25">
      <c r="A108" s="2">
        <v>2039</v>
      </c>
      <c r="B108" s="21">
        <f t="shared" si="16"/>
        <v>7165789074863.7822</v>
      </c>
      <c r="C108" s="21">
        <f t="shared" si="16"/>
        <v>7009419780472.5801</v>
      </c>
      <c r="D108" s="21">
        <f t="shared" si="16"/>
        <v>7397325104253.9395</v>
      </c>
      <c r="E108" s="21">
        <f t="shared" si="16"/>
        <v>7152410640316.6074</v>
      </c>
      <c r="F108" s="19"/>
    </row>
    <row r="109" spans="1:6" x14ac:dyDescent="0.25">
      <c r="A109" s="2">
        <v>2040</v>
      </c>
      <c r="B109" s="21">
        <f t="shared" si="16"/>
        <v>7461510095235.834</v>
      </c>
      <c r="C109" s="21">
        <f t="shared" si="16"/>
        <v>7293261373732.0967</v>
      </c>
      <c r="D109" s="21">
        <f t="shared" si="16"/>
        <v>7709881646418.3486</v>
      </c>
      <c r="E109" s="21">
        <f t="shared" si="16"/>
        <v>7436791767326.7744</v>
      </c>
      <c r="F109" s="19"/>
    </row>
    <row r="110" spans="1:6" x14ac:dyDescent="0.25">
      <c r="A110" s="2">
        <v>2041</v>
      </c>
      <c r="B110" s="21">
        <f t="shared" si="16"/>
        <v>7756926250339.4297</v>
      </c>
      <c r="C110" s="21">
        <f t="shared" si="16"/>
        <v>7576580398366.6133</v>
      </c>
      <c r="D110" s="21">
        <f t="shared" si="16"/>
        <v>8020922886641.8262</v>
      </c>
      <c r="E110" s="21">
        <f t="shared" si="16"/>
        <v>7720984276891.0645</v>
      </c>
      <c r="F110" s="19"/>
    </row>
    <row r="111" spans="1:6" x14ac:dyDescent="0.25">
      <c r="A111" s="2">
        <v>2042</v>
      </c>
      <c r="B111" s="21">
        <f t="shared" si="16"/>
        <v>8052037540174.5684</v>
      </c>
      <c r="C111" s="21">
        <f t="shared" si="16"/>
        <v>7859376854376.1289</v>
      </c>
      <c r="D111" s="21">
        <f t="shared" si="16"/>
        <v>8330448824924.3711</v>
      </c>
      <c r="E111" s="21">
        <f t="shared" si="16"/>
        <v>8004988169009.4766</v>
      </c>
      <c r="F111" s="19"/>
    </row>
    <row r="112" spans="1:6" x14ac:dyDescent="0.25">
      <c r="A112" s="2">
        <v>2043</v>
      </c>
      <c r="B112" s="21">
        <f t="shared" si="16"/>
        <v>8346843964741.25</v>
      </c>
      <c r="C112" s="21">
        <f t="shared" si="16"/>
        <v>8141650741760.6445</v>
      </c>
      <c r="D112" s="21">
        <f t="shared" si="16"/>
        <v>8638459461265.9844</v>
      </c>
      <c r="E112" s="21">
        <f t="shared" si="16"/>
        <v>8288803443682.0107</v>
      </c>
      <c r="F112" s="19"/>
    </row>
    <row r="113" spans="1:6" x14ac:dyDescent="0.25">
      <c r="A113" s="2">
        <v>2044</v>
      </c>
      <c r="B113" s="21">
        <f t="shared" si="16"/>
        <v>8641345524039.4756</v>
      </c>
      <c r="C113" s="21">
        <f t="shared" si="16"/>
        <v>8423402060520.1602</v>
      </c>
      <c r="D113" s="21">
        <f t="shared" si="16"/>
        <v>8944954795666.666</v>
      </c>
      <c r="E113" s="21">
        <f t="shared" si="16"/>
        <v>8572430100908.667</v>
      </c>
      <c r="F113" s="19"/>
    </row>
    <row r="114" spans="1:6" x14ac:dyDescent="0.25">
      <c r="A114" s="2">
        <v>2045</v>
      </c>
      <c r="B114" s="21">
        <f t="shared" si="16"/>
        <v>8935542218069.2441</v>
      </c>
      <c r="C114" s="21">
        <f t="shared" si="16"/>
        <v>8704630810654.6748</v>
      </c>
      <c r="D114" s="21">
        <f t="shared" si="16"/>
        <v>9249934828126.416</v>
      </c>
      <c r="E114" s="21">
        <f t="shared" si="16"/>
        <v>8855868140689.4453</v>
      </c>
      <c r="F114" s="19"/>
    </row>
    <row r="115" spans="1:6" x14ac:dyDescent="0.25">
      <c r="A115" s="2">
        <v>2046</v>
      </c>
      <c r="B115" s="21">
        <f t="shared" si="16"/>
        <v>9230088560236.4766</v>
      </c>
      <c r="C115" s="21">
        <f t="shared" si="16"/>
        <v>8985869058132.6914</v>
      </c>
      <c r="D115" s="21">
        <f t="shared" si="16"/>
        <v>9556406042069.209</v>
      </c>
      <c r="E115" s="21">
        <f t="shared" si="16"/>
        <v>9142699978421.8066</v>
      </c>
      <c r="F115" s="19"/>
    </row>
    <row r="116" spans="1:6" x14ac:dyDescent="0.25">
      <c r="A116" s="2">
        <v>2047</v>
      </c>
      <c r="B116" s="21">
        <f t="shared" si="16"/>
        <v>9524984550541.1738</v>
      </c>
      <c r="C116" s="21">
        <f t="shared" si="16"/>
        <v>9267116802954.209</v>
      </c>
      <c r="D116" s="21">
        <f t="shared" si="16"/>
        <v>9864368437495.0469</v>
      </c>
      <c r="E116" s="21">
        <f t="shared" si="16"/>
        <v>9432925614105.752</v>
      </c>
      <c r="F116" s="19"/>
    </row>
    <row r="117" spans="1:6" x14ac:dyDescent="0.25">
      <c r="A117" s="2">
        <v>2048</v>
      </c>
      <c r="B117" s="21">
        <f t="shared" si="16"/>
        <v>9820230188983.334</v>
      </c>
      <c r="C117" s="21">
        <f t="shared" si="16"/>
        <v>9548374045119.2285</v>
      </c>
      <c r="D117" s="21">
        <f t="shared" si="16"/>
        <v>10173822014403.928</v>
      </c>
      <c r="E117" s="21">
        <f t="shared" si="16"/>
        <v>9726545047741.2793</v>
      </c>
      <c r="F117" s="19"/>
    </row>
    <row r="118" spans="1:6" x14ac:dyDescent="0.25">
      <c r="A118" s="2">
        <v>2049</v>
      </c>
      <c r="B118" s="21">
        <f t="shared" si="16"/>
        <v>10115825475562.957</v>
      </c>
      <c r="C118" s="21">
        <f t="shared" si="16"/>
        <v>9829640784627.75</v>
      </c>
      <c r="D118" s="21">
        <f t="shared" si="16"/>
        <v>10484766772795.854</v>
      </c>
      <c r="E118" s="21">
        <f t="shared" si="16"/>
        <v>10023558279328.391</v>
      </c>
      <c r="F118" s="19"/>
    </row>
    <row r="119" spans="1:6" x14ac:dyDescent="0.25">
      <c r="A119" s="2">
        <v>2050</v>
      </c>
      <c r="B119" s="21">
        <f t="shared" si="16"/>
        <v>10411770410280.045</v>
      </c>
      <c r="C119" s="21">
        <f t="shared" si="16"/>
        <v>10110917021479.771</v>
      </c>
      <c r="D119" s="21">
        <f t="shared" si="16"/>
        <v>10797202712670.822</v>
      </c>
      <c r="E119" s="21">
        <f t="shared" si="16"/>
        <v>10323965308867.086</v>
      </c>
      <c r="F119" s="19"/>
    </row>
    <row r="121" spans="1:6" x14ac:dyDescent="0.25">
      <c r="A121" s="2" t="s">
        <v>47</v>
      </c>
      <c r="B121" s="2" t="s">
        <v>23</v>
      </c>
      <c r="C121" s="2" t="s">
        <v>55</v>
      </c>
      <c r="D121" s="2" t="s">
        <v>56</v>
      </c>
      <c r="E121" s="2" t="s">
        <v>57</v>
      </c>
    </row>
    <row r="122" spans="1:6" x14ac:dyDescent="0.25">
      <c r="A122" s="2">
        <v>2018</v>
      </c>
      <c r="B122" s="20">
        <f>(B87-$B87)/$B87</f>
        <v>0</v>
      </c>
      <c r="C122" s="20">
        <f t="shared" ref="C122:E122" si="17">(C87-$B87)/$B87</f>
        <v>2.1926799363094552E-3</v>
      </c>
      <c r="D122" s="20">
        <f t="shared" si="17"/>
        <v>4.8226127630305931E-3</v>
      </c>
      <c r="E122" s="20">
        <f t="shared" si="17"/>
        <v>-5.842836034037454E-3</v>
      </c>
    </row>
    <row r="123" spans="1:6" x14ac:dyDescent="0.25">
      <c r="A123" s="2">
        <v>2019</v>
      </c>
      <c r="B123" s="20">
        <f t="shared" ref="B123:E123" si="18">(B88-$B88)/$B88</f>
        <v>0</v>
      </c>
      <c r="C123" s="20">
        <f t="shared" si="18"/>
        <v>-2.7411145378425784E-3</v>
      </c>
      <c r="D123" s="20">
        <f t="shared" si="18"/>
        <v>4.7272321238735777E-3</v>
      </c>
      <c r="E123" s="20">
        <f t="shared" si="18"/>
        <v>-1.6118178428989232E-3</v>
      </c>
    </row>
    <row r="124" spans="1:6" x14ac:dyDescent="0.25">
      <c r="A124" s="2">
        <v>2020</v>
      </c>
      <c r="B124" s="20">
        <f t="shared" ref="B124:E124" si="19">(B89-$B89)/$B89</f>
        <v>0</v>
      </c>
      <c r="C124" s="20">
        <f t="shared" si="19"/>
        <v>-7.7794232001454303E-3</v>
      </c>
      <c r="D124" s="20">
        <f t="shared" si="19"/>
        <v>4.629831005323169E-3</v>
      </c>
      <c r="E124" s="20">
        <f t="shared" si="19"/>
        <v>2.7088273956603435E-3</v>
      </c>
    </row>
    <row r="125" spans="1:6" x14ac:dyDescent="0.25">
      <c r="A125" s="2">
        <v>2021</v>
      </c>
      <c r="B125" s="20">
        <f t="shared" ref="B125:E125" si="20">(B90-$B90)/$B90</f>
        <v>0</v>
      </c>
      <c r="C125" s="20">
        <f t="shared" si="20"/>
        <v>-1.0236190497746015E-2</v>
      </c>
      <c r="D125" s="20">
        <f t="shared" si="20"/>
        <v>4.8529697179826433E-3</v>
      </c>
      <c r="E125" s="20">
        <f t="shared" si="20"/>
        <v>5.0834904179070306E-3</v>
      </c>
    </row>
    <row r="126" spans="1:6" x14ac:dyDescent="0.25">
      <c r="A126" s="2">
        <v>2022</v>
      </c>
      <c r="B126" s="20">
        <f t="shared" ref="B126:E126" si="21">(B91-$B91)/$B91</f>
        <v>0</v>
      </c>
      <c r="C126" s="20">
        <f t="shared" si="21"/>
        <v>-1.1654547152161158E-2</v>
      </c>
      <c r="D126" s="20">
        <f t="shared" si="21"/>
        <v>5.2103324273077394E-3</v>
      </c>
      <c r="E126" s="20">
        <f t="shared" si="21"/>
        <v>6.6806269949154645E-3</v>
      </c>
    </row>
    <row r="127" spans="1:6" x14ac:dyDescent="0.25">
      <c r="A127" s="2">
        <v>2023</v>
      </c>
      <c r="B127" s="20">
        <f t="shared" ref="B127:E127" si="22">(B92-$B92)/$B92</f>
        <v>0</v>
      </c>
      <c r="C127" s="20">
        <f t="shared" si="22"/>
        <v>-1.2551245317267657E-2</v>
      </c>
      <c r="D127" s="20">
        <f t="shared" si="22"/>
        <v>5.6396760336058427E-3</v>
      </c>
      <c r="E127" s="20">
        <f t="shared" si="22"/>
        <v>7.8916683423161001E-3</v>
      </c>
    </row>
    <row r="128" spans="1:6" x14ac:dyDescent="0.25">
      <c r="A128" s="2">
        <v>2024</v>
      </c>
      <c r="B128" s="20">
        <f t="shared" ref="B128:E128" si="23">(B93-$B93)/$B93</f>
        <v>0</v>
      </c>
      <c r="C128" s="20">
        <f t="shared" si="23"/>
        <v>-1.3148308675212741E-2</v>
      </c>
      <c r="D128" s="20">
        <f t="shared" si="23"/>
        <v>6.1143908248469814E-3</v>
      </c>
      <c r="E128" s="20">
        <f t="shared" si="23"/>
        <v>8.884925526285602E-3</v>
      </c>
    </row>
    <row r="129" spans="1:5" x14ac:dyDescent="0.25">
      <c r="A129" s="2">
        <v>2025</v>
      </c>
      <c r="B129" s="20">
        <f t="shared" ref="B129:E129" si="24">(B94-$B94)/$B94</f>
        <v>0</v>
      </c>
      <c r="C129" s="20">
        <f t="shared" si="24"/>
        <v>-1.355691179887162E-2</v>
      </c>
      <c r="D129" s="20">
        <f t="shared" si="24"/>
        <v>6.6212740167024744E-3</v>
      </c>
      <c r="E129" s="20">
        <f t="shared" si="24"/>
        <v>9.7447977640313637E-3</v>
      </c>
    </row>
    <row r="130" spans="1:5" x14ac:dyDescent="0.25">
      <c r="A130" s="2">
        <v>2026</v>
      </c>
      <c r="B130" s="20">
        <f t="shared" ref="B130:E130" si="25">(B95-$B95)/$B95</f>
        <v>0</v>
      </c>
      <c r="C130" s="20">
        <f t="shared" si="25"/>
        <v>-1.4025916771741212E-2</v>
      </c>
      <c r="D130" s="20">
        <f t="shared" si="25"/>
        <v>6.9189199521205377E-3</v>
      </c>
      <c r="E130" s="20">
        <f t="shared" si="25"/>
        <v>1.0022743247078565E-2</v>
      </c>
    </row>
    <row r="131" spans="1:5" x14ac:dyDescent="0.25">
      <c r="A131" s="2">
        <v>2027</v>
      </c>
      <c r="B131" s="20">
        <f t="shared" ref="B131:E131" si="26">(B96-$B96)/$B96</f>
        <v>0</v>
      </c>
      <c r="C131" s="20">
        <f t="shared" si="26"/>
        <v>-1.4540173228840438E-2</v>
      </c>
      <c r="D131" s="20">
        <f t="shared" si="26"/>
        <v>7.0675505769417233E-3</v>
      </c>
      <c r="E131" s="20">
        <f t="shared" si="26"/>
        <v>9.8840362398104082E-3</v>
      </c>
    </row>
    <row r="132" spans="1:5" x14ac:dyDescent="0.25">
      <c r="A132" s="2">
        <v>2028</v>
      </c>
      <c r="B132" s="20">
        <f t="shared" ref="B132:E132" si="27">(B97-$B97)/$B97</f>
        <v>0</v>
      </c>
      <c r="C132" s="20">
        <f t="shared" si="27"/>
        <v>-1.5090048818561743E-2</v>
      </c>
      <c r="D132" s="20">
        <f t="shared" si="27"/>
        <v>7.1056816887151951E-3</v>
      </c>
      <c r="E132" s="20">
        <f t="shared" si="27"/>
        <v>9.4343234807685254E-3</v>
      </c>
    </row>
    <row r="133" spans="1:5" x14ac:dyDescent="0.25">
      <c r="A133" s="2">
        <v>2029</v>
      </c>
      <c r="B133" s="20">
        <f t="shared" ref="B133:E133" si="28">(B98-$B98)/$B98</f>
        <v>0</v>
      </c>
      <c r="C133" s="20">
        <f t="shared" si="28"/>
        <v>-1.5669155080507008E-2</v>
      </c>
      <c r="D133" s="20">
        <f t="shared" si="28"/>
        <v>7.0590757277367508E-3</v>
      </c>
      <c r="E133" s="20">
        <f t="shared" si="28"/>
        <v>8.7442160145082045E-3</v>
      </c>
    </row>
    <row r="134" spans="1:5" x14ac:dyDescent="0.25">
      <c r="A134" s="2">
        <v>2030</v>
      </c>
      <c r="B134" s="20">
        <f t="shared" ref="B134:E134" si="29">(B99-$B99)/$B99</f>
        <v>0</v>
      </c>
      <c r="C134" s="20">
        <f t="shared" si="29"/>
        <v>-1.627311335049117E-2</v>
      </c>
      <c r="D134" s="20">
        <f t="shared" si="29"/>
        <v>6.9456004499817304E-3</v>
      </c>
      <c r="E134" s="20">
        <f t="shared" si="29"/>
        <v>7.8626350914175851E-3</v>
      </c>
    </row>
    <row r="135" spans="1:5" x14ac:dyDescent="0.25">
      <c r="A135" s="2">
        <v>2031</v>
      </c>
      <c r="B135" s="20">
        <f t="shared" ref="B135:E135" si="30">(B100-$B100)/$B100</f>
        <v>0</v>
      </c>
      <c r="C135" s="20">
        <f t="shared" si="30"/>
        <v>-1.6866635766163127E-2</v>
      </c>
      <c r="D135" s="20">
        <f t="shared" si="30"/>
        <v>8.1530115553638833E-3</v>
      </c>
      <c r="E135" s="20">
        <f t="shared" si="30"/>
        <v>6.9544073600194449E-3</v>
      </c>
    </row>
    <row r="136" spans="1:5" x14ac:dyDescent="0.25">
      <c r="A136" s="2">
        <v>2032</v>
      </c>
      <c r="B136" s="20">
        <f t="shared" ref="B136:E136" si="31">(B101-$B101)/$B101</f>
        <v>0</v>
      </c>
      <c r="C136" s="20">
        <f t="shared" si="31"/>
        <v>-1.7452404202132045E-2</v>
      </c>
      <c r="D136" s="20">
        <f t="shared" si="31"/>
        <v>1.0441547729022373E-2</v>
      </c>
      <c r="E136" s="20">
        <f t="shared" si="31"/>
        <v>6.0232152837351163E-3</v>
      </c>
    </row>
    <row r="137" spans="1:5" x14ac:dyDescent="0.25">
      <c r="A137" s="2">
        <v>2033</v>
      </c>
      <c r="B137" s="20">
        <f t="shared" ref="B137:E137" si="32">(B102-$B102)/$B102</f>
        <v>0</v>
      </c>
      <c r="C137" s="20">
        <f t="shared" si="32"/>
        <v>-1.8032467291626577E-2</v>
      </c>
      <c r="D137" s="20">
        <f t="shared" si="32"/>
        <v>1.362901570136581E-2</v>
      </c>
      <c r="E137" s="20">
        <f t="shared" si="32"/>
        <v>5.0718414753437961E-3</v>
      </c>
    </row>
    <row r="138" spans="1:5" x14ac:dyDescent="0.25">
      <c r="A138" s="2">
        <v>2034</v>
      </c>
      <c r="B138" s="20">
        <f t="shared" ref="B138:E138" si="33">(B103-$B103)/$B103</f>
        <v>0</v>
      </c>
      <c r="C138" s="20">
        <f t="shared" si="33"/>
        <v>-1.8608419389173413E-2</v>
      </c>
      <c r="D138" s="20">
        <f t="shared" si="33"/>
        <v>1.7574536471140528E-2</v>
      </c>
      <c r="E138" s="20">
        <f t="shared" si="33"/>
        <v>4.1024225072847018E-3</v>
      </c>
    </row>
    <row r="139" spans="1:5" x14ac:dyDescent="0.25">
      <c r="A139" s="2">
        <v>2035</v>
      </c>
      <c r="B139" s="20">
        <f t="shared" ref="B139:E139" si="34">(B104-$B104)/$B104</f>
        <v>0</v>
      </c>
      <c r="C139" s="20">
        <f t="shared" si="34"/>
        <v>-1.9181522134164217E-2</v>
      </c>
      <c r="D139" s="20">
        <f t="shared" si="34"/>
        <v>2.2167504948295037E-2</v>
      </c>
      <c r="E139" s="20">
        <f t="shared" si="34"/>
        <v>3.1166213070003847E-3</v>
      </c>
    </row>
    <row r="140" spans="1:5" x14ac:dyDescent="0.25">
      <c r="A140" s="2">
        <v>2036</v>
      </c>
      <c r="B140" s="20">
        <f t="shared" ref="B140:E140" si="35">(B105-$B105)/$B105</f>
        <v>0</v>
      </c>
      <c r="C140" s="20">
        <f t="shared" si="35"/>
        <v>-1.9794113691475185E-2</v>
      </c>
      <c r="D140" s="20">
        <f t="shared" si="35"/>
        <v>2.5818844647077302E-2</v>
      </c>
      <c r="E140" s="20">
        <f t="shared" si="35"/>
        <v>2.0123750281721997E-3</v>
      </c>
    </row>
    <row r="141" spans="1:5" x14ac:dyDescent="0.25">
      <c r="A141" s="2">
        <v>2037</v>
      </c>
      <c r="B141" s="20">
        <f t="shared" ref="B141:E141" si="36">(B106-$B106)/$B106</f>
        <v>0</v>
      </c>
      <c r="C141" s="20">
        <f t="shared" si="36"/>
        <v>-2.0441035007666794E-2</v>
      </c>
      <c r="D141" s="20">
        <f t="shared" si="36"/>
        <v>2.8658471424134392E-2</v>
      </c>
      <c r="E141" s="20">
        <f t="shared" si="36"/>
        <v>8.0543494901654097E-4</v>
      </c>
    </row>
    <row r="142" spans="1:5" x14ac:dyDescent="0.25">
      <c r="A142" s="2">
        <v>2038</v>
      </c>
      <c r="B142" s="20">
        <f t="shared" ref="B142:E142" si="37">(B107-$B107)/$B107</f>
        <v>0</v>
      </c>
      <c r="C142" s="20">
        <f t="shared" si="37"/>
        <v>-2.1118048926214078E-2</v>
      </c>
      <c r="D142" s="20">
        <f t="shared" si="37"/>
        <v>3.0793123968930084E-2</v>
      </c>
      <c r="E142" s="20">
        <f t="shared" si="37"/>
        <v>-4.9126079481366354E-4</v>
      </c>
    </row>
    <row r="143" spans="1:5" x14ac:dyDescent="0.25">
      <c r="A143" s="2">
        <v>2039</v>
      </c>
      <c r="B143" s="20">
        <f t="shared" ref="B143:E143" si="38">(B108-$B108)/$B108</f>
        <v>0</v>
      </c>
      <c r="C143" s="20">
        <f t="shared" si="38"/>
        <v>-2.1821643472554296E-2</v>
      </c>
      <c r="D143" s="20">
        <f t="shared" si="38"/>
        <v>3.2311309608922395E-2</v>
      </c>
      <c r="E143" s="20">
        <f t="shared" si="38"/>
        <v>-1.8669869301768587E-3</v>
      </c>
    </row>
    <row r="144" spans="1:5" x14ac:dyDescent="0.25">
      <c r="A144" s="2">
        <v>2040</v>
      </c>
      <c r="B144" s="20">
        <f t="shared" ref="B144:E144" si="39">(B109-$B109)/$B109</f>
        <v>0</v>
      </c>
      <c r="C144" s="20">
        <f t="shared" si="39"/>
        <v>-2.2548883450705767E-2</v>
      </c>
      <c r="D144" s="20">
        <f t="shared" si="39"/>
        <v>3.3287035467672907E-2</v>
      </c>
      <c r="E144" s="20">
        <f t="shared" si="39"/>
        <v>-3.3127781901470849E-3</v>
      </c>
    </row>
    <row r="145" spans="1:5" x14ac:dyDescent="0.25">
      <c r="A145" s="2">
        <v>2041</v>
      </c>
      <c r="B145" s="20">
        <f t="shared" ref="B145:E145" si="40">(B110-$B110)/$B110</f>
        <v>0</v>
      </c>
      <c r="C145" s="20">
        <f t="shared" si="40"/>
        <v>-2.3249654070763504E-2</v>
      </c>
      <c r="D145" s="20">
        <f t="shared" si="40"/>
        <v>3.4033665885484531E-2</v>
      </c>
      <c r="E145" s="20">
        <f t="shared" si="40"/>
        <v>-4.63353295988762E-3</v>
      </c>
    </row>
    <row r="146" spans="1:5" x14ac:dyDescent="0.25">
      <c r="A146" s="2">
        <v>2042</v>
      </c>
      <c r="B146" s="20">
        <f t="shared" ref="B146:E146" si="41">(B111-$B111)/$B111</f>
        <v>0</v>
      </c>
      <c r="C146" s="20">
        <f t="shared" si="41"/>
        <v>-2.3926948283236962E-2</v>
      </c>
      <c r="D146" s="20">
        <f t="shared" si="41"/>
        <v>3.4576501085682568E-2</v>
      </c>
      <c r="E146" s="20">
        <f t="shared" si="41"/>
        <v>-5.8431634142718817E-3</v>
      </c>
    </row>
    <row r="147" spans="1:5" x14ac:dyDescent="0.25">
      <c r="A147" s="2">
        <v>2043</v>
      </c>
      <c r="B147" s="20">
        <f t="shared" ref="B147:E147" si="42">(B112-$B112)/$B112</f>
        <v>0</v>
      </c>
      <c r="C147" s="20">
        <f t="shared" si="42"/>
        <v>-2.4583330399775408E-2</v>
      </c>
      <c r="D147" s="20">
        <f t="shared" si="42"/>
        <v>3.4937216720065327E-2</v>
      </c>
      <c r="E147" s="20">
        <f t="shared" si="42"/>
        <v>-6.9535888420119161E-3</v>
      </c>
    </row>
    <row r="148" spans="1:5" x14ac:dyDescent="0.25">
      <c r="A148" s="2">
        <v>2044</v>
      </c>
      <c r="B148" s="20">
        <f t="shared" ref="B148:E148" si="43">(B113-$B113)/$B113</f>
        <v>0</v>
      </c>
      <c r="C148" s="20">
        <f t="shared" si="43"/>
        <v>-2.5221010190255161E-2</v>
      </c>
      <c r="D148" s="20">
        <f t="shared" si="43"/>
        <v>3.5134490431215339E-2</v>
      </c>
      <c r="E148" s="20">
        <f t="shared" si="43"/>
        <v>-7.9750801468465582E-3</v>
      </c>
    </row>
    <row r="149" spans="1:5" x14ac:dyDescent="0.25">
      <c r="A149" s="2">
        <v>2045</v>
      </c>
      <c r="B149" s="20">
        <f t="shared" ref="B149:E149" si="44">(B114-$B114)/$B114</f>
        <v>0</v>
      </c>
      <c r="C149" s="20">
        <f t="shared" si="44"/>
        <v>-2.5841902122920497E-2</v>
      </c>
      <c r="D149" s="20">
        <f t="shared" si="44"/>
        <v>3.5184502785003298E-2</v>
      </c>
      <c r="E149" s="20">
        <f t="shared" si="44"/>
        <v>-8.916535274007634E-3</v>
      </c>
    </row>
    <row r="150" spans="1:5" x14ac:dyDescent="0.25">
      <c r="A150" s="2">
        <v>2046</v>
      </c>
      <c r="B150" s="20">
        <f t="shared" ref="B150:E150" si="45">(B115-$B115)/$B115</f>
        <v>0</v>
      </c>
      <c r="C150" s="20">
        <f t="shared" si="45"/>
        <v>-2.6459063800957531E-2</v>
      </c>
      <c r="D150" s="20">
        <f t="shared" si="45"/>
        <v>3.5353667486845014E-2</v>
      </c>
      <c r="E150" s="20">
        <f t="shared" si="45"/>
        <v>-9.4677945118688024E-3</v>
      </c>
    </row>
    <row r="151" spans="1:5" x14ac:dyDescent="0.25">
      <c r="A151" s="2">
        <v>2047</v>
      </c>
      <c r="B151" s="20">
        <f t="shared" ref="B151:E151" si="46">(B116-$B116)/$B116</f>
        <v>0</v>
      </c>
      <c r="C151" s="20">
        <f t="shared" si="46"/>
        <v>-2.7072773317234806E-2</v>
      </c>
      <c r="D151" s="20">
        <f t="shared" si="46"/>
        <v>3.5630912066370812E-2</v>
      </c>
      <c r="E151" s="20">
        <f t="shared" si="46"/>
        <v>-9.6649958797247002E-3</v>
      </c>
    </row>
    <row r="152" spans="1:5" x14ac:dyDescent="0.25">
      <c r="A152" s="2">
        <v>2048</v>
      </c>
      <c r="B152" s="20">
        <f t="shared" ref="B152:E152" si="47">(B117-$B117)/$B117</f>
        <v>0</v>
      </c>
      <c r="C152" s="20">
        <f t="shared" si="47"/>
        <v>-2.7683276118016346E-2</v>
      </c>
      <c r="D152" s="20">
        <f t="shared" si="47"/>
        <v>3.6006470175950156E-2</v>
      </c>
      <c r="E152" s="20">
        <f t="shared" si="47"/>
        <v>-9.5400147897911642E-3</v>
      </c>
    </row>
    <row r="153" spans="1:5" x14ac:dyDescent="0.25">
      <c r="A153" s="2">
        <v>2049</v>
      </c>
      <c r="B153" s="20">
        <f t="shared" ref="B153:E153" si="48">(B118-$B118)/$B118</f>
        <v>0</v>
      </c>
      <c r="C153" s="20">
        <f t="shared" si="48"/>
        <v>-2.8290789676685336E-2</v>
      </c>
      <c r="D153" s="20">
        <f t="shared" si="48"/>
        <v>3.6471694586285304E-2</v>
      </c>
      <c r="E153" s="20">
        <f t="shared" si="48"/>
        <v>-9.121074346078676E-3</v>
      </c>
    </row>
    <row r="154" spans="1:5" x14ac:dyDescent="0.25">
      <c r="A154" s="2">
        <v>2050</v>
      </c>
      <c r="B154" s="20">
        <f t="shared" ref="B154:E154" si="49">(B119-$B119)/$B119</f>
        <v>0</v>
      </c>
      <c r="C154" s="20">
        <f t="shared" si="49"/>
        <v>-2.8895507386834645E-2</v>
      </c>
      <c r="D154" s="20">
        <f t="shared" si="49"/>
        <v>3.7018901416633367E-2</v>
      </c>
      <c r="E154" s="20">
        <f t="shared" si="49"/>
        <v>-8.4332537073872425E-3</v>
      </c>
    </row>
    <row r="156" spans="1:5" x14ac:dyDescent="0.25">
      <c r="A156" s="2" t="s">
        <v>47</v>
      </c>
      <c r="B156" s="2" t="s">
        <v>65</v>
      </c>
      <c r="C156" s="2" t="s">
        <v>66</v>
      </c>
      <c r="D156" s="2" t="s">
        <v>67</v>
      </c>
    </row>
    <row r="157" spans="1:5" x14ac:dyDescent="0.25">
      <c r="A157" s="2">
        <v>2018</v>
      </c>
      <c r="B157" s="17">
        <f>B87-C87</f>
        <v>-834883081.00500488</v>
      </c>
      <c r="C157" s="17">
        <f>D87-E87</f>
        <v>4060967861.5404663</v>
      </c>
      <c r="D157" s="17">
        <f>B87-E87</f>
        <v>2224713634.2728882</v>
      </c>
      <c r="E157" s="20"/>
    </row>
    <row r="158" spans="1:5" x14ac:dyDescent="0.25">
      <c r="A158" s="2">
        <v>2019</v>
      </c>
      <c r="B158" s="17">
        <f t="shared" ref="B158:B189" si="50">B88-C88</f>
        <v>2065758706.0462646</v>
      </c>
      <c r="C158" s="17">
        <f t="shared" ref="C158:C189" si="51">D88-E88</f>
        <v>4777234762.0428467</v>
      </c>
      <c r="D158" s="17">
        <f t="shared" ref="D158:D189" si="52">B88-E88</f>
        <v>1214698143.9709473</v>
      </c>
      <c r="E158" s="20"/>
    </row>
    <row r="159" spans="1:5" x14ac:dyDescent="0.25">
      <c r="A159" s="2">
        <v>2020</v>
      </c>
      <c r="B159" s="17">
        <f t="shared" si="50"/>
        <v>8701925361.1538086</v>
      </c>
      <c r="C159" s="17">
        <f t="shared" si="51"/>
        <v>2148800701.5070801</v>
      </c>
      <c r="D159" s="17">
        <f t="shared" si="52"/>
        <v>-3030046470.9060059</v>
      </c>
      <c r="E159" s="20"/>
    </row>
    <row r="160" spans="1:5" x14ac:dyDescent="0.25">
      <c r="A160" s="2">
        <v>2021</v>
      </c>
      <c r="B160" s="17">
        <f t="shared" si="50"/>
        <v>15123318885.56958</v>
      </c>
      <c r="C160" s="17">
        <f t="shared" si="51"/>
        <v>-340579638.04492188</v>
      </c>
      <c r="D160" s="17">
        <f t="shared" si="52"/>
        <v>-7510533011.1503906</v>
      </c>
      <c r="E160" s="20"/>
    </row>
    <row r="161" spans="1:5" x14ac:dyDescent="0.25">
      <c r="A161" s="2">
        <v>2022</v>
      </c>
      <c r="B161" s="17">
        <f t="shared" si="50"/>
        <v>21329939279.293457</v>
      </c>
      <c r="C161" s="17">
        <f t="shared" si="51"/>
        <v>-2690906256.6135254</v>
      </c>
      <c r="D161" s="17">
        <f t="shared" si="52"/>
        <v>-12226761476.762451</v>
      </c>
      <c r="E161" s="20"/>
    </row>
    <row r="162" spans="1:5" x14ac:dyDescent="0.25">
      <c r="A162" s="2">
        <v>2023</v>
      </c>
      <c r="B162" s="17">
        <f t="shared" si="50"/>
        <v>27321786542.325684</v>
      </c>
      <c r="C162" s="17">
        <f t="shared" si="51"/>
        <v>-4902179154.1984863</v>
      </c>
      <c r="D162" s="17">
        <f t="shared" si="52"/>
        <v>-17178731867.741699</v>
      </c>
      <c r="E162" s="20"/>
    </row>
    <row r="163" spans="1:5" x14ac:dyDescent="0.25">
      <c r="A163" s="2">
        <v>2024</v>
      </c>
      <c r="B163" s="17">
        <f t="shared" si="50"/>
        <v>33098860674.666016</v>
      </c>
      <c r="C163" s="17">
        <f t="shared" si="51"/>
        <v>-6974398330.7998047</v>
      </c>
      <c r="D163" s="17">
        <f t="shared" si="52"/>
        <v>-22366444184.088379</v>
      </c>
      <c r="E163" s="20"/>
    </row>
    <row r="164" spans="1:5" x14ac:dyDescent="0.25">
      <c r="A164" s="2">
        <v>2025</v>
      </c>
      <c r="B164" s="17">
        <f t="shared" si="50"/>
        <v>38661161676.314941</v>
      </c>
      <c r="C164" s="17">
        <f t="shared" si="51"/>
        <v>-8907563786.4179688</v>
      </c>
      <c r="D164" s="17">
        <f t="shared" si="52"/>
        <v>-27789898425.802734</v>
      </c>
      <c r="E164" s="20"/>
    </row>
    <row r="165" spans="1:5" x14ac:dyDescent="0.25">
      <c r="A165" s="2">
        <v>2026</v>
      </c>
      <c r="B165" s="17">
        <f t="shared" si="50"/>
        <v>44623198386.810059</v>
      </c>
      <c r="C165" s="17">
        <f t="shared" si="51"/>
        <v>-9874757201.4375</v>
      </c>
      <c r="D165" s="17">
        <f t="shared" si="52"/>
        <v>-31887174833.059082</v>
      </c>
      <c r="E165" s="20"/>
    </row>
    <row r="166" spans="1:5" x14ac:dyDescent="0.25">
      <c r="A166" s="2">
        <v>2027</v>
      </c>
      <c r="B166" s="17">
        <f t="shared" si="50"/>
        <v>50984970806.151855</v>
      </c>
      <c r="C166" s="17">
        <f t="shared" si="51"/>
        <v>-9875978575.8588867</v>
      </c>
      <c r="D166" s="17">
        <f t="shared" si="52"/>
        <v>-34658273405.857422</v>
      </c>
      <c r="E166" s="20"/>
    </row>
    <row r="167" spans="1:5" x14ac:dyDescent="0.25">
      <c r="A167" s="2">
        <v>2028</v>
      </c>
      <c r="B167" s="17">
        <f t="shared" si="50"/>
        <v>57746478934.34082</v>
      </c>
      <c r="C167" s="17">
        <f t="shared" si="51"/>
        <v>-8911227909.6821289</v>
      </c>
      <c r="D167" s="17">
        <f t="shared" si="52"/>
        <v>-36103194144.197754</v>
      </c>
      <c r="E167" s="20"/>
    </row>
    <row r="168" spans="1:5" x14ac:dyDescent="0.25">
      <c r="A168" s="2">
        <v>2029</v>
      </c>
      <c r="B168" s="17">
        <f t="shared" si="50"/>
        <v>64907722771.376465</v>
      </c>
      <c r="C168" s="17">
        <f t="shared" si="51"/>
        <v>-6980505202.9072266</v>
      </c>
      <c r="D168" s="17">
        <f t="shared" si="52"/>
        <v>-36221937048.080078</v>
      </c>
      <c r="E168" s="20"/>
    </row>
    <row r="169" spans="1:5" x14ac:dyDescent="0.25">
      <c r="A169" s="2">
        <v>2030</v>
      </c>
      <c r="B169" s="17">
        <f t="shared" si="50"/>
        <v>72468702317.258301</v>
      </c>
      <c r="C169" s="17">
        <f t="shared" si="51"/>
        <v>-4083810455.5341797</v>
      </c>
      <c r="D169" s="17">
        <f t="shared" si="52"/>
        <v>-35014502117.504883</v>
      </c>
      <c r="E169" s="20"/>
    </row>
    <row r="170" spans="1:5" x14ac:dyDescent="0.25">
      <c r="A170" s="2">
        <v>2031</v>
      </c>
      <c r="B170" s="17">
        <f t="shared" si="50"/>
        <v>80318277104.249023</v>
      </c>
      <c r="C170" s="17">
        <f t="shared" si="51"/>
        <v>5707707525.9501953</v>
      </c>
      <c r="D170" s="17">
        <f t="shared" si="52"/>
        <v>-33116622969.853516</v>
      </c>
      <c r="E170" s="20"/>
    </row>
    <row r="171" spans="1:5" x14ac:dyDescent="0.25">
      <c r="A171" s="2">
        <v>2032</v>
      </c>
      <c r="B171" s="17">
        <f t="shared" si="50"/>
        <v>88456447132.347656</v>
      </c>
      <c r="C171" s="17">
        <f t="shared" si="51"/>
        <v>22394048741.544922</v>
      </c>
      <c r="D171" s="17">
        <f t="shared" si="52"/>
        <v>-30528299605.126953</v>
      </c>
      <c r="E171" s="20"/>
    </row>
    <row r="172" spans="1:5" x14ac:dyDescent="0.25">
      <c r="A172" s="2">
        <v>2033</v>
      </c>
      <c r="B172" s="17">
        <f t="shared" si="50"/>
        <v>96883212401.553711</v>
      </c>
      <c r="C172" s="17">
        <f t="shared" si="51"/>
        <v>45975213191.250977</v>
      </c>
      <c r="D172" s="17">
        <f t="shared" si="52"/>
        <v>-27249532023.325195</v>
      </c>
      <c r="E172" s="20"/>
    </row>
    <row r="173" spans="1:5" x14ac:dyDescent="0.25">
      <c r="A173" s="2">
        <v>2034</v>
      </c>
      <c r="B173" s="17">
        <f t="shared" si="50"/>
        <v>105598572911.86719</v>
      </c>
      <c r="C173" s="17">
        <f t="shared" si="51"/>
        <v>76451200875.068359</v>
      </c>
      <c r="D173" s="17">
        <f t="shared" si="52"/>
        <v>-23280320224.448242</v>
      </c>
      <c r="E173" s="20"/>
    </row>
    <row r="174" spans="1:5" x14ac:dyDescent="0.25">
      <c r="A174" s="2">
        <v>2035</v>
      </c>
      <c r="B174" s="17">
        <f t="shared" si="50"/>
        <v>114602528663.28809</v>
      </c>
      <c r="C174" s="17">
        <f t="shared" si="51"/>
        <v>113822011792.99512</v>
      </c>
      <c r="D174" s="17">
        <f t="shared" si="52"/>
        <v>-18620664208.49707</v>
      </c>
      <c r="E174" s="20"/>
    </row>
    <row r="175" spans="1:5" x14ac:dyDescent="0.25">
      <c r="A175" s="2">
        <v>2036</v>
      </c>
      <c r="B175" s="17">
        <f t="shared" si="50"/>
        <v>124181578686.93262</v>
      </c>
      <c r="C175" s="17">
        <f t="shared" si="51"/>
        <v>149353743558.18457</v>
      </c>
      <c r="D175" s="17">
        <f t="shared" si="52"/>
        <v>-12624960723.359375</v>
      </c>
      <c r="E175" s="20"/>
    </row>
    <row r="176" spans="1:5" x14ac:dyDescent="0.25">
      <c r="A176" s="2">
        <v>2037</v>
      </c>
      <c r="B176" s="17">
        <f t="shared" si="50"/>
        <v>134335722982.7998</v>
      </c>
      <c r="C176" s="17">
        <f t="shared" si="51"/>
        <v>183046396170.6377</v>
      </c>
      <c r="D176" s="17">
        <f t="shared" si="52"/>
        <v>-5293209769.0341797</v>
      </c>
      <c r="E176" s="20"/>
    </row>
    <row r="177" spans="1:5" x14ac:dyDescent="0.25">
      <c r="A177" s="2">
        <v>2038</v>
      </c>
      <c r="B177" s="17">
        <f t="shared" si="50"/>
        <v>145064961550.88965</v>
      </c>
      <c r="C177" s="17">
        <f t="shared" si="51"/>
        <v>214899969630.35352</v>
      </c>
      <c r="D177" s="17">
        <f t="shared" si="52"/>
        <v>3374588654.4775391</v>
      </c>
      <c r="E177" s="20"/>
    </row>
    <row r="178" spans="1:5" x14ac:dyDescent="0.25">
      <c r="A178" s="2">
        <v>2039</v>
      </c>
      <c r="B178" s="17">
        <f t="shared" si="50"/>
        <v>156369294391.20215</v>
      </c>
      <c r="C178" s="17">
        <f t="shared" si="51"/>
        <v>244914463937.33203</v>
      </c>
      <c r="D178" s="17">
        <f t="shared" si="52"/>
        <v>13378434547.174805</v>
      </c>
      <c r="E178" s="20"/>
    </row>
    <row r="179" spans="1:5" x14ac:dyDescent="0.25">
      <c r="A179" s="2">
        <v>2040</v>
      </c>
      <c r="B179" s="17">
        <f t="shared" si="50"/>
        <v>168248721503.7373</v>
      </c>
      <c r="C179" s="17">
        <f t="shared" si="51"/>
        <v>273089879091.57422</v>
      </c>
      <c r="D179" s="17">
        <f t="shared" si="52"/>
        <v>24718327909.05957</v>
      </c>
      <c r="E179" s="20"/>
    </row>
    <row r="180" spans="1:5" x14ac:dyDescent="0.25">
      <c r="A180" s="2">
        <v>2041</v>
      </c>
      <c r="B180" s="17">
        <f t="shared" si="50"/>
        <v>180345851972.81641</v>
      </c>
      <c r="C180" s="17">
        <f t="shared" si="51"/>
        <v>299938609750.76172</v>
      </c>
      <c r="D180" s="17">
        <f t="shared" si="52"/>
        <v>35941973448.365234</v>
      </c>
      <c r="E180" s="20"/>
    </row>
    <row r="181" spans="1:5" x14ac:dyDescent="0.25">
      <c r="A181" s="2">
        <v>2042</v>
      </c>
      <c r="B181" s="17">
        <f t="shared" si="50"/>
        <v>192660685798.43945</v>
      </c>
      <c r="C181" s="17">
        <f t="shared" si="51"/>
        <v>325460655914.89453</v>
      </c>
      <c r="D181" s="17">
        <f t="shared" si="52"/>
        <v>47049371165.091797</v>
      </c>
      <c r="E181" s="20"/>
    </row>
    <row r="182" spans="1:5" x14ac:dyDescent="0.25">
      <c r="A182" s="2">
        <v>2043</v>
      </c>
      <c r="B182" s="17">
        <f t="shared" si="50"/>
        <v>205193222980.60547</v>
      </c>
      <c r="C182" s="17">
        <f t="shared" si="51"/>
        <v>349656017583.97363</v>
      </c>
      <c r="D182" s="17">
        <f t="shared" si="52"/>
        <v>58040521059.239258</v>
      </c>
      <c r="E182" s="20"/>
    </row>
    <row r="183" spans="1:5" x14ac:dyDescent="0.25">
      <c r="A183" s="2">
        <v>2044</v>
      </c>
      <c r="B183" s="17">
        <f t="shared" si="50"/>
        <v>217943463519.31543</v>
      </c>
      <c r="C183" s="17">
        <f t="shared" si="51"/>
        <v>372524694757.99902</v>
      </c>
      <c r="D183" s="17">
        <f t="shared" si="52"/>
        <v>68915423130.808594</v>
      </c>
      <c r="E183" s="20"/>
    </row>
    <row r="184" spans="1:5" x14ac:dyDescent="0.25">
      <c r="A184" s="2">
        <v>2045</v>
      </c>
      <c r="B184" s="17">
        <f t="shared" si="50"/>
        <v>230911407414.56934</v>
      </c>
      <c r="C184" s="17">
        <f t="shared" si="51"/>
        <v>394066687436.9707</v>
      </c>
      <c r="D184" s="17">
        <f t="shared" si="52"/>
        <v>79674077379.798828</v>
      </c>
      <c r="E184" s="20"/>
    </row>
    <row r="185" spans="1:5" x14ac:dyDescent="0.25">
      <c r="A185" s="2">
        <v>2046</v>
      </c>
      <c r="B185" s="17">
        <f t="shared" si="50"/>
        <v>244219502103.78516</v>
      </c>
      <c r="C185" s="17">
        <f t="shared" si="51"/>
        <v>413706063647.40234</v>
      </c>
      <c r="D185" s="17">
        <f t="shared" si="52"/>
        <v>87388581814.669922</v>
      </c>
      <c r="E185" s="20"/>
    </row>
    <row r="186" spans="1:5" x14ac:dyDescent="0.25">
      <c r="A186" s="2">
        <v>2047</v>
      </c>
      <c r="B186" s="17">
        <f t="shared" si="50"/>
        <v>257867747586.96484</v>
      </c>
      <c r="C186" s="17">
        <f t="shared" si="51"/>
        <v>431442823389.29492</v>
      </c>
      <c r="D186" s="17">
        <f t="shared" si="52"/>
        <v>92058936435.421875</v>
      </c>
      <c r="E186" s="20"/>
    </row>
    <row r="187" spans="1:5" x14ac:dyDescent="0.25">
      <c r="A187" s="2">
        <v>2048</v>
      </c>
      <c r="B187" s="17">
        <f t="shared" si="50"/>
        <v>271856143864.10547</v>
      </c>
      <c r="C187" s="17">
        <f t="shared" si="51"/>
        <v>447276966662.64844</v>
      </c>
      <c r="D187" s="17">
        <f t="shared" si="52"/>
        <v>93685141242.054688</v>
      </c>
      <c r="E187" s="20"/>
    </row>
    <row r="188" spans="1:5" x14ac:dyDescent="0.25">
      <c r="A188" s="2">
        <v>2049</v>
      </c>
      <c r="B188" s="17">
        <f t="shared" si="50"/>
        <v>286184690935.20703</v>
      </c>
      <c r="C188" s="17">
        <f t="shared" si="51"/>
        <v>461208493467.46289</v>
      </c>
      <c r="D188" s="17">
        <f t="shared" si="52"/>
        <v>92267196234.566406</v>
      </c>
      <c r="E188" s="20"/>
    </row>
    <row r="189" spans="1:5" x14ac:dyDescent="0.25">
      <c r="A189" s="2">
        <v>2050</v>
      </c>
      <c r="B189" s="17">
        <f t="shared" si="50"/>
        <v>300853388800.27344</v>
      </c>
      <c r="C189" s="17">
        <f t="shared" si="51"/>
        <v>473237403803.73633</v>
      </c>
      <c r="D189" s="17">
        <f t="shared" si="52"/>
        <v>87805101412.958984</v>
      </c>
      <c r="E189" s="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Combined Capacities</vt:lpstr>
      <vt:lpstr>Install Rate</vt:lpstr>
      <vt:lpstr>Combined Generation</vt:lpstr>
      <vt:lpstr>Combined Metrics</vt:lpstr>
      <vt:lpstr>BAU</vt:lpstr>
      <vt:lpstr>BAU-DER</vt:lpstr>
      <vt:lpstr>CE</vt:lpstr>
      <vt:lpstr>CE-DER</vt:lpstr>
      <vt:lpstr>Cumulative Retail Costs</vt:lpstr>
      <vt:lpstr>Cumulative GHG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Clack</dc:creator>
  <cp:lastModifiedBy>Christopher Clack</cp:lastModifiedBy>
  <dcterms:created xsi:type="dcterms:W3CDTF">2020-09-17T03:16:01Z</dcterms:created>
  <dcterms:modified xsi:type="dcterms:W3CDTF">2020-11-30T21:18:17Z</dcterms:modified>
</cp:coreProperties>
</file>